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9e44acc9f012b9/Schule/Unterrichtsmaterial/SpedLog/Binnenschiff/Lernsituationen/10 - Fallstudie Containerfracht/2022/"/>
    </mc:Choice>
  </mc:AlternateContent>
  <xr:revisionPtr revIDLastSave="13" documentId="8_{275CF2B5-4BF8-4B43-9A93-54EF26E61ED3}" xr6:coauthVersionLast="47" xr6:coauthVersionMax="47" xr10:uidLastSave="{3F38DFBA-E291-4E99-BC60-421560DD5A02}"/>
  <bookViews>
    <workbookView xWindow="-93" yWindow="-93" windowWidth="20186" windowHeight="12800" xr2:uid="{81D34DBF-1EFB-4313-83BD-318361E01BE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1" l="1"/>
  <c r="D57" i="1"/>
  <c r="D56" i="1"/>
  <c r="D55" i="1"/>
  <c r="C46" i="1"/>
  <c r="C28" i="1"/>
  <c r="C29" i="1" s="1"/>
  <c r="C32" i="1" s="1"/>
  <c r="B20" i="1"/>
  <c r="B22" i="1" s="1"/>
  <c r="C24" i="1" s="1"/>
  <c r="C39" i="1" l="1"/>
  <c r="C44" i="1" l="1"/>
  <c r="C48" i="1"/>
  <c r="D52" i="1" s="1"/>
  <c r="D58" i="1" s="1"/>
</calcChain>
</file>

<file path=xl/sharedStrings.xml><?xml version="1.0" encoding="utf-8"?>
<sst xmlns="http://schemas.openxmlformats.org/spreadsheetml/2006/main" count="52" uniqueCount="49">
  <si>
    <t>Lernsitutation Containerpreiskalkulation</t>
  </si>
  <si>
    <t>Grunddaten:</t>
  </si>
  <si>
    <t>Fahrtstrecke</t>
  </si>
  <si>
    <t>Geschwindigkeit</t>
  </si>
  <si>
    <t>Tagessatz</t>
  </si>
  <si>
    <t>Be-und Entladung</t>
  </si>
  <si>
    <t>Hafen- und Ufergeld Duisburg</t>
  </si>
  <si>
    <t>Hafen- und Ufergeld Rotterdam</t>
  </si>
  <si>
    <t>Berechnung der Schiffskosten</t>
  </si>
  <si>
    <t>1. Kraftsoffverbrauch</t>
  </si>
  <si>
    <t>Fahrtdauer = Strecke : Geschindigkeit zu Berg</t>
  </si>
  <si>
    <t xml:space="preserve">Fahrtdauer </t>
  </si>
  <si>
    <t>Stunden</t>
  </si>
  <si>
    <t>Verbrauch = Fahrtdauer x Verbrauch pro Stunde zu Berg</t>
  </si>
  <si>
    <t>Verbrauch</t>
  </si>
  <si>
    <t>Liter</t>
  </si>
  <si>
    <t>Kraftstoffkosten = Verbrauch x Bunkerkosten pro Tonne</t>
  </si>
  <si>
    <t>Bunkerkosten pro Tonne</t>
  </si>
  <si>
    <t>Verbrauch zu Berg in Liter pro Stunde</t>
  </si>
  <si>
    <t xml:space="preserve">Kraftstoff = </t>
  </si>
  <si>
    <t>2. Mietkosten</t>
  </si>
  <si>
    <t>Fahrttage</t>
  </si>
  <si>
    <t>Be- und Entladung</t>
  </si>
  <si>
    <t>Gesamte Miettage</t>
  </si>
  <si>
    <t>Mietkosten = Miettage x Tagessatz</t>
  </si>
  <si>
    <t xml:space="preserve">Mietkosten </t>
  </si>
  <si>
    <t>3. Sonstige Kosten</t>
  </si>
  <si>
    <t>Hafen- und Ufergeld</t>
  </si>
  <si>
    <t>Gesamtkosten für die Schiffsnutzung</t>
  </si>
  <si>
    <t>Kraftstoffkosten + Mietkosten + sonstige Kosten</t>
  </si>
  <si>
    <t xml:space="preserve">Gesamtkosten </t>
  </si>
  <si>
    <t>Berechnung der Grundfracht auf eine Transporteinheit</t>
  </si>
  <si>
    <t>Maximalbeladung Schiff:</t>
  </si>
  <si>
    <t>FEU</t>
  </si>
  <si>
    <t>Kosten pro FEU (Gesamtkosten / Anzahl FEU zzgl. Gemeinkosten)</t>
  </si>
  <si>
    <t>Gemeinkostenzuschlag Grundfacht</t>
  </si>
  <si>
    <t>Kosten  pro FEU</t>
  </si>
  <si>
    <t>Druchschnittliche Schiffsauslastung</t>
  </si>
  <si>
    <t>Durchschnittliche Auslast.</t>
  </si>
  <si>
    <t>Angebotspreis für den Kunden</t>
  </si>
  <si>
    <t>Grundfracht (Kosten FEU)</t>
  </si>
  <si>
    <t>THC Duisburg</t>
  </si>
  <si>
    <t>Last Mile Delivery Moers</t>
  </si>
  <si>
    <t>Diesel Float (Annahme: 1,50 EUR/l)</t>
  </si>
  <si>
    <t>Gesamtkosten</t>
  </si>
  <si>
    <t>BAF (siehe Internet - Link Fallstudie)</t>
  </si>
  <si>
    <t>BAF</t>
  </si>
  <si>
    <t>KWZ</t>
  </si>
  <si>
    <t>KWZ (siehe Staffel Fallstudie)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</si>
</sst>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9" fontId="0" fillId="0" borderId="0" xfId="0" applyNumberFormat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applyBorder="1"/>
    <xf numFmtId="0" fontId="1" fillId="0" borderId="4" xfId="0" applyFont="1" applyBorder="1"/>
    <xf numFmtId="164" fontId="1" fillId="0" borderId="0" xfId="0" applyNumberFormat="1" applyFont="1" applyBorder="1"/>
    <xf numFmtId="0" fontId="1" fillId="0" borderId="0" xfId="0" applyFont="1" applyBorder="1"/>
    <xf numFmtId="0" fontId="2" fillId="0" borderId="4" xfId="0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2" fillId="0" borderId="6" xfId="0" applyFont="1" applyBorder="1"/>
    <xf numFmtId="0" fontId="2" fillId="0" borderId="7" xfId="0" applyFont="1" applyBorder="1"/>
    <xf numFmtId="164" fontId="2" fillId="0" borderId="7" xfId="0" applyNumberFormat="1" applyFont="1" applyBorder="1"/>
    <xf numFmtId="0" fontId="0" fillId="0" borderId="7" xfId="0" applyBorder="1"/>
    <xf numFmtId="0" fontId="0" fillId="0" borderId="8" xfId="0" applyBorder="1"/>
    <xf numFmtId="164" fontId="0" fillId="0" borderId="5" xfId="0" applyNumberFormat="1" applyBorder="1"/>
    <xf numFmtId="164" fontId="2" fillId="0" borderId="8" xfId="0" applyNumberFormat="1" applyFont="1" applyBorder="1"/>
    <xf numFmtId="0" fontId="5" fillId="0" borderId="4" xfId="0" applyFont="1" applyBorder="1"/>
    <xf numFmtId="0" fontId="5" fillId="0" borderId="0" xfId="0" applyFont="1" applyBorder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EA65-9278-4233-A7B3-301EE2E805F3}">
  <dimension ref="A1:E58"/>
  <sheetViews>
    <sheetView tabSelected="1" topLeftCell="A25" workbookViewId="0">
      <selection activeCell="D12" sqref="D12"/>
    </sheetView>
  </sheetViews>
  <sheetFormatPr baseColWidth="10" defaultRowHeight="14.35" x14ac:dyDescent="0.5"/>
  <cols>
    <col min="2" max="2" width="13" bestFit="1" customWidth="1"/>
    <col min="3" max="3" width="13.1171875" bestFit="1" customWidth="1"/>
    <col min="4" max="4" width="12" bestFit="1" customWidth="1"/>
  </cols>
  <sheetData>
    <row r="1" spans="1:4" ht="18" x14ac:dyDescent="0.6">
      <c r="A1" s="28" t="s">
        <v>0</v>
      </c>
      <c r="B1" s="28"/>
      <c r="C1" s="28"/>
      <c r="D1" s="28"/>
    </row>
    <row r="3" spans="1:4" x14ac:dyDescent="0.5">
      <c r="A3" s="3" t="s">
        <v>1</v>
      </c>
    </row>
    <row r="4" spans="1:4" x14ac:dyDescent="0.5">
      <c r="A4" s="24" t="s">
        <v>2</v>
      </c>
      <c r="B4" s="24"/>
      <c r="C4" s="24"/>
      <c r="D4">
        <v>240</v>
      </c>
    </row>
    <row r="5" spans="1:4" x14ac:dyDescent="0.5">
      <c r="A5" s="24" t="s">
        <v>3</v>
      </c>
      <c r="B5" s="24"/>
      <c r="C5" s="24"/>
      <c r="D5">
        <v>12</v>
      </c>
    </row>
    <row r="6" spans="1:4" x14ac:dyDescent="0.5">
      <c r="A6" s="24" t="s">
        <v>18</v>
      </c>
      <c r="B6" s="24"/>
      <c r="C6" s="24"/>
      <c r="D6">
        <v>250</v>
      </c>
    </row>
    <row r="7" spans="1:4" x14ac:dyDescent="0.5">
      <c r="A7" s="24" t="s">
        <v>17</v>
      </c>
      <c r="B7" s="24"/>
      <c r="C7" s="24"/>
      <c r="D7" s="2">
        <v>1130</v>
      </c>
    </row>
    <row r="8" spans="1:4" x14ac:dyDescent="0.5">
      <c r="A8" s="24" t="s">
        <v>4</v>
      </c>
      <c r="B8" s="24"/>
      <c r="C8" s="24"/>
      <c r="D8" s="2">
        <v>3500</v>
      </c>
    </row>
    <row r="9" spans="1:4" x14ac:dyDescent="0.5">
      <c r="A9" s="24" t="s">
        <v>5</v>
      </c>
      <c r="B9" s="24"/>
      <c r="C9" s="24"/>
      <c r="D9">
        <v>2</v>
      </c>
    </row>
    <row r="10" spans="1:4" x14ac:dyDescent="0.5">
      <c r="A10" s="24" t="s">
        <v>6</v>
      </c>
      <c r="B10" s="24"/>
      <c r="C10" s="24"/>
      <c r="D10" s="2">
        <v>877.5</v>
      </c>
    </row>
    <row r="11" spans="1:4" x14ac:dyDescent="0.5">
      <c r="A11" s="24" t="s">
        <v>7</v>
      </c>
      <c r="B11" s="24"/>
      <c r="C11" s="24"/>
      <c r="D11" s="2">
        <v>490</v>
      </c>
    </row>
    <row r="12" spans="1:4" x14ac:dyDescent="0.5">
      <c r="A12" s="24" t="s">
        <v>35</v>
      </c>
      <c r="B12" s="24"/>
      <c r="C12" s="24"/>
      <c r="D12" s="4">
        <v>0.2</v>
      </c>
    </row>
    <row r="13" spans="1:4" x14ac:dyDescent="0.5">
      <c r="A13" s="24" t="s">
        <v>37</v>
      </c>
      <c r="B13" s="24"/>
      <c r="C13" s="24"/>
      <c r="D13" s="4">
        <v>0.7</v>
      </c>
    </row>
    <row r="14" spans="1:4" x14ac:dyDescent="0.5">
      <c r="A14" s="1" t="s">
        <v>48</v>
      </c>
      <c r="B14" s="1"/>
      <c r="C14" s="1"/>
      <c r="D14" s="2">
        <v>0</v>
      </c>
    </row>
    <row r="15" spans="1:4" x14ac:dyDescent="0.5">
      <c r="A15" s="1" t="s">
        <v>45</v>
      </c>
      <c r="B15" s="1"/>
      <c r="C15" s="1"/>
      <c r="D15" s="2">
        <v>66.599999999999994</v>
      </c>
    </row>
    <row r="17" spans="1:5" ht="15.7" x14ac:dyDescent="0.55000000000000004">
      <c r="A17" s="25" t="s">
        <v>8</v>
      </c>
      <c r="B17" s="26"/>
      <c r="C17" s="26"/>
      <c r="D17" s="26"/>
      <c r="E17" s="5"/>
    </row>
    <row r="18" spans="1:5" x14ac:dyDescent="0.5">
      <c r="A18" s="29" t="s">
        <v>9</v>
      </c>
      <c r="B18" s="30"/>
      <c r="C18" s="30"/>
      <c r="D18" s="30"/>
      <c r="E18" s="6"/>
    </row>
    <row r="19" spans="1:5" x14ac:dyDescent="0.5">
      <c r="A19" s="7" t="s">
        <v>10</v>
      </c>
      <c r="B19" s="8"/>
      <c r="C19" s="8"/>
      <c r="D19" s="8"/>
      <c r="E19" s="6"/>
    </row>
    <row r="20" spans="1:5" x14ac:dyDescent="0.5">
      <c r="A20" s="7" t="s">
        <v>11</v>
      </c>
      <c r="B20" s="8">
        <f>D4/D5</f>
        <v>20</v>
      </c>
      <c r="C20" s="8" t="s">
        <v>12</v>
      </c>
      <c r="D20" s="8"/>
      <c r="E20" s="6"/>
    </row>
    <row r="21" spans="1:5" x14ac:dyDescent="0.5">
      <c r="A21" s="7" t="s">
        <v>13</v>
      </c>
      <c r="B21" s="8"/>
      <c r="C21" s="8"/>
      <c r="D21" s="8"/>
      <c r="E21" s="6"/>
    </row>
    <row r="22" spans="1:5" x14ac:dyDescent="0.5">
      <c r="A22" s="7" t="s">
        <v>14</v>
      </c>
      <c r="B22" s="8">
        <f>B20*D6</f>
        <v>5000</v>
      </c>
      <c r="C22" s="8" t="s">
        <v>15</v>
      </c>
      <c r="D22" s="8"/>
      <c r="E22" s="6"/>
    </row>
    <row r="23" spans="1:5" x14ac:dyDescent="0.5">
      <c r="A23" s="7" t="s">
        <v>16</v>
      </c>
      <c r="B23" s="8"/>
      <c r="C23" s="8"/>
      <c r="D23" s="8"/>
      <c r="E23" s="6"/>
    </row>
    <row r="24" spans="1:5" x14ac:dyDescent="0.5">
      <c r="A24" s="9" t="s">
        <v>19</v>
      </c>
      <c r="B24" s="8"/>
      <c r="C24" s="10">
        <f>B22/1000*D7</f>
        <v>5650</v>
      </c>
      <c r="D24" s="8"/>
      <c r="E24" s="6"/>
    </row>
    <row r="25" spans="1:5" x14ac:dyDescent="0.5">
      <c r="A25" s="7"/>
      <c r="B25" s="8"/>
      <c r="C25" s="8"/>
      <c r="D25" s="8"/>
      <c r="E25" s="6"/>
    </row>
    <row r="26" spans="1:5" x14ac:dyDescent="0.5">
      <c r="A26" s="29" t="s">
        <v>20</v>
      </c>
      <c r="B26" s="30"/>
      <c r="C26" s="30"/>
      <c r="D26" s="30"/>
      <c r="E26" s="6"/>
    </row>
    <row r="27" spans="1:5" x14ac:dyDescent="0.5">
      <c r="A27" s="7" t="s">
        <v>21</v>
      </c>
      <c r="B27" s="8"/>
      <c r="C27" s="8">
        <v>1</v>
      </c>
      <c r="D27" s="8"/>
      <c r="E27" s="6"/>
    </row>
    <row r="28" spans="1:5" x14ac:dyDescent="0.5">
      <c r="A28" s="7" t="s">
        <v>22</v>
      </c>
      <c r="B28" s="8"/>
      <c r="C28" s="8">
        <f>D9</f>
        <v>2</v>
      </c>
      <c r="D28" s="8"/>
      <c r="E28" s="6"/>
    </row>
    <row r="29" spans="1:5" x14ac:dyDescent="0.5">
      <c r="A29" s="7" t="s">
        <v>23</v>
      </c>
      <c r="B29" s="8"/>
      <c r="C29" s="8">
        <f>SUM(C27:C28)</f>
        <v>3</v>
      </c>
      <c r="D29" s="8"/>
      <c r="E29" s="6"/>
    </row>
    <row r="30" spans="1:5" x14ac:dyDescent="0.5">
      <c r="A30" s="7"/>
      <c r="B30" s="8"/>
      <c r="C30" s="8"/>
      <c r="D30" s="8"/>
      <c r="E30" s="6"/>
    </row>
    <row r="31" spans="1:5" x14ac:dyDescent="0.5">
      <c r="A31" s="7" t="s">
        <v>24</v>
      </c>
      <c r="B31" s="8"/>
      <c r="C31" s="8"/>
      <c r="D31" s="8"/>
      <c r="E31" s="6"/>
    </row>
    <row r="32" spans="1:5" x14ac:dyDescent="0.5">
      <c r="A32" s="9" t="s">
        <v>25</v>
      </c>
      <c r="B32" s="8"/>
      <c r="C32" s="10">
        <f>C29*D8</f>
        <v>10500</v>
      </c>
      <c r="D32" s="8"/>
      <c r="E32" s="6"/>
    </row>
    <row r="33" spans="1:5" x14ac:dyDescent="0.5">
      <c r="A33" s="7"/>
      <c r="B33" s="8"/>
      <c r="C33" s="8"/>
      <c r="D33" s="8"/>
      <c r="E33" s="6"/>
    </row>
    <row r="34" spans="1:5" x14ac:dyDescent="0.5">
      <c r="A34" s="29" t="s">
        <v>26</v>
      </c>
      <c r="B34" s="30"/>
      <c r="C34" s="30"/>
      <c r="D34" s="30"/>
      <c r="E34" s="6"/>
    </row>
    <row r="35" spans="1:5" x14ac:dyDescent="0.5">
      <c r="A35" s="9" t="s">
        <v>27</v>
      </c>
      <c r="B35" s="11"/>
      <c r="C35" s="10">
        <f>D10+D11</f>
        <v>1367.5</v>
      </c>
      <c r="D35" s="8"/>
      <c r="E35" s="6"/>
    </row>
    <row r="36" spans="1:5" x14ac:dyDescent="0.5">
      <c r="A36" s="7"/>
      <c r="B36" s="8"/>
      <c r="C36" s="8"/>
      <c r="D36" s="8"/>
      <c r="E36" s="6"/>
    </row>
    <row r="37" spans="1:5" x14ac:dyDescent="0.5">
      <c r="A37" s="29" t="s">
        <v>28</v>
      </c>
      <c r="B37" s="30"/>
      <c r="C37" s="30"/>
      <c r="D37" s="30"/>
      <c r="E37" s="6"/>
    </row>
    <row r="38" spans="1:5" x14ac:dyDescent="0.5">
      <c r="A38" s="7" t="s">
        <v>29</v>
      </c>
      <c r="B38" s="8"/>
      <c r="C38" s="8"/>
      <c r="D38" s="8"/>
      <c r="E38" s="6"/>
    </row>
    <row r="39" spans="1:5" x14ac:dyDescent="0.5">
      <c r="A39" s="12" t="s">
        <v>30</v>
      </c>
      <c r="B39" s="13"/>
      <c r="C39" s="14">
        <f>C24+C32+C35</f>
        <v>17517.5</v>
      </c>
      <c r="D39" s="8"/>
      <c r="E39" s="6"/>
    </row>
    <row r="40" spans="1:5" x14ac:dyDescent="0.5">
      <c r="A40" s="7"/>
      <c r="B40" s="8"/>
      <c r="C40" s="8"/>
      <c r="D40" s="8"/>
      <c r="E40" s="6"/>
    </row>
    <row r="41" spans="1:5" x14ac:dyDescent="0.5">
      <c r="A41" s="9" t="s">
        <v>31</v>
      </c>
      <c r="B41" s="8"/>
      <c r="C41" s="8"/>
      <c r="D41" s="8"/>
      <c r="E41" s="6"/>
    </row>
    <row r="42" spans="1:5" x14ac:dyDescent="0.5">
      <c r="A42" s="22" t="s">
        <v>32</v>
      </c>
      <c r="B42" s="8"/>
      <c r="C42" s="23">
        <v>150</v>
      </c>
      <c r="D42" s="23" t="s">
        <v>33</v>
      </c>
      <c r="E42" s="6"/>
    </row>
    <row r="43" spans="1:5" x14ac:dyDescent="0.5">
      <c r="A43" s="7" t="s">
        <v>34</v>
      </c>
      <c r="B43" s="8"/>
      <c r="C43" s="8"/>
      <c r="D43" s="8"/>
      <c r="E43" s="6"/>
    </row>
    <row r="44" spans="1:5" x14ac:dyDescent="0.5">
      <c r="A44" s="9" t="s">
        <v>36</v>
      </c>
      <c r="B44" s="11"/>
      <c r="C44" s="10">
        <f>(C39/C42)*(1+D12)</f>
        <v>140.13999999999999</v>
      </c>
      <c r="D44" s="8"/>
      <c r="E44" s="6"/>
    </row>
    <row r="45" spans="1:5" x14ac:dyDescent="0.5">
      <c r="A45" s="7"/>
      <c r="B45" s="8"/>
      <c r="C45" s="8"/>
      <c r="D45" s="8"/>
      <c r="E45" s="6"/>
    </row>
    <row r="46" spans="1:5" x14ac:dyDescent="0.5">
      <c r="A46" s="22" t="s">
        <v>38</v>
      </c>
      <c r="B46" s="8"/>
      <c r="C46" s="23">
        <f>C42*D13</f>
        <v>105</v>
      </c>
      <c r="D46" s="23" t="s">
        <v>33</v>
      </c>
      <c r="E46" s="6"/>
    </row>
    <row r="47" spans="1:5" x14ac:dyDescent="0.5">
      <c r="A47" s="7" t="s">
        <v>34</v>
      </c>
      <c r="B47" s="8"/>
      <c r="C47" s="8"/>
      <c r="D47" s="8"/>
      <c r="E47" s="6"/>
    </row>
    <row r="48" spans="1:5" x14ac:dyDescent="0.5">
      <c r="A48" s="15" t="s">
        <v>36</v>
      </c>
      <c r="B48" s="16"/>
      <c r="C48" s="17">
        <f>(C39/C46)*(1+D12)</f>
        <v>200.20000000000002</v>
      </c>
      <c r="D48" s="18"/>
      <c r="E48" s="19"/>
    </row>
    <row r="51" spans="1:4" ht="15.7" x14ac:dyDescent="0.55000000000000004">
      <c r="A51" s="25" t="s">
        <v>39</v>
      </c>
      <c r="B51" s="26"/>
      <c r="C51" s="26"/>
      <c r="D51" s="27"/>
    </row>
    <row r="52" spans="1:4" x14ac:dyDescent="0.5">
      <c r="A52" s="7" t="s">
        <v>40</v>
      </c>
      <c r="B52" s="8"/>
      <c r="C52" s="8"/>
      <c r="D52" s="20">
        <f>C48</f>
        <v>200.20000000000002</v>
      </c>
    </row>
    <row r="53" spans="1:4" x14ac:dyDescent="0.5">
      <c r="A53" s="7" t="s">
        <v>41</v>
      </c>
      <c r="B53" s="8"/>
      <c r="C53" s="8"/>
      <c r="D53" s="20">
        <v>25</v>
      </c>
    </row>
    <row r="54" spans="1:4" x14ac:dyDescent="0.5">
      <c r="A54" s="7" t="s">
        <v>42</v>
      </c>
      <c r="B54" s="8"/>
      <c r="C54" s="8"/>
      <c r="D54" s="20">
        <v>180</v>
      </c>
    </row>
    <row r="55" spans="1:4" x14ac:dyDescent="0.5">
      <c r="A55" s="7" t="s">
        <v>43</v>
      </c>
      <c r="B55" s="8"/>
      <c r="C55" s="8"/>
      <c r="D55" s="20">
        <f>12.75</f>
        <v>12.75</v>
      </c>
    </row>
    <row r="56" spans="1:4" x14ac:dyDescent="0.5">
      <c r="A56" s="7" t="s">
        <v>46</v>
      </c>
      <c r="B56" s="8"/>
      <c r="C56" s="8"/>
      <c r="D56" s="20">
        <f>D15</f>
        <v>66.599999999999994</v>
      </c>
    </row>
    <row r="57" spans="1:4" x14ac:dyDescent="0.5">
      <c r="A57" s="7" t="s">
        <v>47</v>
      </c>
      <c r="B57" s="8"/>
      <c r="C57" s="8"/>
      <c r="D57" s="20">
        <f>D14</f>
        <v>0</v>
      </c>
    </row>
    <row r="58" spans="1:4" x14ac:dyDescent="0.5">
      <c r="A58" s="15" t="s">
        <v>44</v>
      </c>
      <c r="B58" s="16"/>
      <c r="C58" s="16"/>
      <c r="D58" s="21">
        <f>SUM(D52:D57)</f>
        <v>484.55000000000007</v>
      </c>
    </row>
  </sheetData>
  <mergeCells count="17">
    <mergeCell ref="A8:C8"/>
    <mergeCell ref="A9:C9"/>
    <mergeCell ref="A13:C13"/>
    <mergeCell ref="A12:C12"/>
    <mergeCell ref="A51:D51"/>
    <mergeCell ref="A1:D1"/>
    <mergeCell ref="A17:D17"/>
    <mergeCell ref="A18:D18"/>
    <mergeCell ref="A26:D26"/>
    <mergeCell ref="A34:D34"/>
    <mergeCell ref="A37:D37"/>
    <mergeCell ref="A10:C10"/>
    <mergeCell ref="A11:C11"/>
    <mergeCell ref="A4:C4"/>
    <mergeCell ref="A5:C5"/>
    <mergeCell ref="A6:C6"/>
    <mergeCell ref="A7:C7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Bosch</dc:creator>
  <cp:lastModifiedBy>Björn Bosch</cp:lastModifiedBy>
  <dcterms:created xsi:type="dcterms:W3CDTF">2022-04-18T14:12:36Z</dcterms:created>
  <dcterms:modified xsi:type="dcterms:W3CDTF">2022-04-29T12:40:12Z</dcterms:modified>
</cp:coreProperties>
</file>