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omments6.xml" ContentType="application/vnd.openxmlformats-officedocument.spreadsheetml.comment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omments7.xml" ContentType="application/vnd.openxmlformats-officedocument.spreadsheetml.comment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Q:\Projekte\Curriculum-BK\09_Digitales_Lernen\AG_Gute_Praxisbeispiele\AG QUA-LiS\Reflexionstool\"/>
    </mc:Choice>
  </mc:AlternateContent>
  <bookViews>
    <workbookView xWindow="0" yWindow="0" windowWidth="23040" windowHeight="10397" tabRatio="860"/>
  </bookViews>
  <sheets>
    <sheet name="Nutzungshinweise" sheetId="14" r:id="rId1"/>
    <sheet name="LS_1" sheetId="3" r:id="rId2"/>
    <sheet name="LS_2" sheetId="20" r:id="rId3"/>
    <sheet name="LS_3" sheetId="22" r:id="rId4"/>
    <sheet name="LS_4" sheetId="23" r:id="rId5"/>
    <sheet name="LS_5" sheetId="24" r:id="rId6"/>
    <sheet name="LS_6" sheetId="21" r:id="rId7"/>
    <sheet name="LF" sheetId="27" r:id="rId8"/>
  </sheets>
  <definedNames>
    <definedName name="_xlnm.Print_Area" localSheetId="7">LF!$A$42:$R$92</definedName>
    <definedName name="_xlnm.Print_Area" localSheetId="1">LS_1!$A$42:$R$113</definedName>
    <definedName name="_xlnm.Print_Area" localSheetId="2">LS_2!$A$42:$R$113</definedName>
    <definedName name="_xlnm.Print_Area" localSheetId="3">LS_3!$A$42:$R$113</definedName>
    <definedName name="_xlnm.Print_Area" localSheetId="4">LS_4!$A$42:$R$113</definedName>
    <definedName name="_xlnm.Print_Area" localSheetId="5">LS_5!$A$42:$R$113</definedName>
    <definedName name="_xlnm.Print_Area" localSheetId="6">LS_6!$A$42:$R$113</definedName>
    <definedName name="Zu_den_Nutzungshinweisen_←">LS_1!$A$9</definedName>
    <definedName name="Zu_den_Nutzungshinweisen←">LS_1!$A$9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62" i="3" l="1"/>
  <c r="A105" i="3"/>
  <c r="A90" i="3"/>
  <c r="A48" i="3" l="1"/>
  <c r="C91" i="27" l="1"/>
  <c r="C90" i="27"/>
  <c r="C89" i="27"/>
  <c r="C88" i="27"/>
  <c r="C87" i="27"/>
  <c r="C86" i="27"/>
  <c r="J53" i="27"/>
  <c r="A43" i="27" l="1"/>
  <c r="B54" i="27"/>
  <c r="C54" i="27"/>
  <c r="B55" i="27"/>
  <c r="C55" i="27"/>
  <c r="B56" i="27"/>
  <c r="C56" i="27"/>
  <c r="B57" i="27"/>
  <c r="C57" i="27"/>
  <c r="B58" i="27"/>
  <c r="C58" i="27"/>
  <c r="B59" i="27"/>
  <c r="C59" i="27"/>
  <c r="B60" i="27"/>
  <c r="C60" i="27"/>
  <c r="B61" i="27"/>
  <c r="B62" i="27"/>
  <c r="C62" i="27"/>
  <c r="AA53" i="27" l="1"/>
  <c r="R92" i="27"/>
  <c r="B82" i="27"/>
  <c r="B81" i="27"/>
  <c r="C80" i="27"/>
  <c r="B80" i="27"/>
  <c r="C79" i="27"/>
  <c r="B79" i="27"/>
  <c r="C78" i="27"/>
  <c r="B78" i="27"/>
  <c r="C77" i="27"/>
  <c r="B77" i="27"/>
  <c r="C76" i="27"/>
  <c r="B76" i="27"/>
  <c r="C75" i="27"/>
  <c r="B75" i="27"/>
  <c r="C74" i="27"/>
  <c r="B74" i="27"/>
  <c r="B73" i="27"/>
  <c r="B72" i="27"/>
  <c r="C71" i="27"/>
  <c r="B71" i="27"/>
  <c r="C70" i="27"/>
  <c r="B70" i="27"/>
  <c r="C69" i="27"/>
  <c r="B69" i="27"/>
  <c r="C68" i="27"/>
  <c r="B68" i="27"/>
  <c r="C67" i="27"/>
  <c r="B67" i="27"/>
  <c r="C66" i="27"/>
  <c r="B66" i="27"/>
  <c r="C65" i="27"/>
  <c r="B65" i="27"/>
  <c r="C64" i="27"/>
  <c r="B64" i="27"/>
  <c r="C63" i="27"/>
  <c r="B63" i="27"/>
  <c r="C39" i="27"/>
  <c r="U39" i="27" s="1"/>
  <c r="C38" i="27"/>
  <c r="T38" i="27" s="1"/>
  <c r="U37" i="27"/>
  <c r="T37" i="27"/>
  <c r="U36" i="27"/>
  <c r="T36" i="27"/>
  <c r="U35" i="27"/>
  <c r="T35" i="27"/>
  <c r="U34" i="27"/>
  <c r="T34" i="27"/>
  <c r="U33" i="27"/>
  <c r="T33" i="27"/>
  <c r="AB32" i="27"/>
  <c r="AB33" i="27" s="1"/>
  <c r="AB34" i="27" s="1"/>
  <c r="AB35" i="27" s="1"/>
  <c r="AB36" i="27" s="1"/>
  <c r="AB37" i="27" s="1"/>
  <c r="AB38" i="27" s="1"/>
  <c r="AB39" i="27" s="1"/>
  <c r="U32" i="27"/>
  <c r="T32" i="27"/>
  <c r="AB31" i="27"/>
  <c r="AA31" i="27"/>
  <c r="AA32" i="27" s="1"/>
  <c r="AA33" i="27" s="1"/>
  <c r="AA34" i="27" s="1"/>
  <c r="AA35" i="27" s="1"/>
  <c r="AA36" i="27" s="1"/>
  <c r="AA37" i="27" s="1"/>
  <c r="AA38" i="27" s="1"/>
  <c r="AA39" i="27" s="1"/>
  <c r="U31" i="27"/>
  <c r="T31" i="27"/>
  <c r="C30" i="27"/>
  <c r="T30" i="27" s="1"/>
  <c r="C29" i="27"/>
  <c r="U29" i="27" s="1"/>
  <c r="U28" i="27"/>
  <c r="T28" i="27"/>
  <c r="U27" i="27"/>
  <c r="T27" i="27"/>
  <c r="U26" i="27"/>
  <c r="T26" i="27"/>
  <c r="U25" i="27"/>
  <c r="T25" i="27"/>
  <c r="U24" i="27"/>
  <c r="T24" i="27"/>
  <c r="U23" i="27"/>
  <c r="T23" i="27"/>
  <c r="U22" i="27"/>
  <c r="T22" i="27"/>
  <c r="AB21" i="27"/>
  <c r="AB22" i="27" s="1"/>
  <c r="AB23" i="27" s="1"/>
  <c r="AB24" i="27" s="1"/>
  <c r="AB25" i="27" s="1"/>
  <c r="AB26" i="27" s="1"/>
  <c r="AB27" i="27" s="1"/>
  <c r="AB28" i="27" s="1"/>
  <c r="AB29" i="27" s="1"/>
  <c r="AB30" i="27" s="1"/>
  <c r="U21" i="27"/>
  <c r="T21" i="27"/>
  <c r="AB20" i="27"/>
  <c r="AA20" i="27"/>
  <c r="AA21" i="27" s="1"/>
  <c r="AA22" i="27" s="1"/>
  <c r="AA23" i="27" s="1"/>
  <c r="AA24" i="27" s="1"/>
  <c r="AA25" i="27" s="1"/>
  <c r="AA26" i="27" s="1"/>
  <c r="AA27" i="27" s="1"/>
  <c r="AA28" i="27" s="1"/>
  <c r="AA29" i="27" s="1"/>
  <c r="AA30" i="27" s="1"/>
  <c r="U20" i="27"/>
  <c r="T20" i="27"/>
  <c r="C19" i="27"/>
  <c r="U19" i="27" s="1"/>
  <c r="C18" i="27"/>
  <c r="T18" i="27" s="1"/>
  <c r="U17" i="27"/>
  <c r="T17" i="27"/>
  <c r="U16" i="27"/>
  <c r="T16" i="27"/>
  <c r="U15" i="27"/>
  <c r="T15" i="27"/>
  <c r="U14" i="27"/>
  <c r="T14" i="27"/>
  <c r="U13" i="27"/>
  <c r="T13" i="27"/>
  <c r="AA12" i="27"/>
  <c r="AA13" i="27" s="1"/>
  <c r="AA14" i="27" s="1"/>
  <c r="AA15" i="27" s="1"/>
  <c r="AA16" i="27" s="1"/>
  <c r="AA17" i="27" s="1"/>
  <c r="AA18" i="27" s="1"/>
  <c r="AA19" i="27" s="1"/>
  <c r="U12" i="27"/>
  <c r="T12" i="27"/>
  <c r="AB11" i="27"/>
  <c r="AB12" i="27" s="1"/>
  <c r="AB13" i="27" s="1"/>
  <c r="AB14" i="27" s="1"/>
  <c r="AB15" i="27" s="1"/>
  <c r="AB16" i="27" s="1"/>
  <c r="AB17" i="27" s="1"/>
  <c r="AB18" i="27" s="1"/>
  <c r="AB19" i="27" s="1"/>
  <c r="AA11" i="27"/>
  <c r="U11" i="27"/>
  <c r="T11" i="27"/>
  <c r="H3" i="27"/>
  <c r="A46" i="27" s="1"/>
  <c r="H2" i="27"/>
  <c r="H1" i="27"/>
  <c r="C39" i="21"/>
  <c r="C38" i="21"/>
  <c r="C37" i="21"/>
  <c r="C36" i="21"/>
  <c r="C35" i="21"/>
  <c r="C34" i="21"/>
  <c r="C33" i="21"/>
  <c r="C32" i="21"/>
  <c r="C31" i="21"/>
  <c r="C30" i="21"/>
  <c r="C29" i="21"/>
  <c r="C28" i="21"/>
  <c r="C27" i="21"/>
  <c r="C26" i="21"/>
  <c r="C25" i="21"/>
  <c r="C24" i="21"/>
  <c r="C23" i="21"/>
  <c r="C22" i="21"/>
  <c r="C21" i="21"/>
  <c r="C20" i="21"/>
  <c r="C19" i="21"/>
  <c r="C18" i="21"/>
  <c r="C17" i="21"/>
  <c r="C16" i="21"/>
  <c r="C15" i="21"/>
  <c r="C14" i="21"/>
  <c r="C13" i="21"/>
  <c r="C12" i="21"/>
  <c r="C11" i="21"/>
  <c r="C39" i="24"/>
  <c r="C38" i="24"/>
  <c r="C37" i="24"/>
  <c r="C36" i="24"/>
  <c r="C35" i="24"/>
  <c r="C34" i="24"/>
  <c r="C33" i="24"/>
  <c r="C32" i="24"/>
  <c r="C31" i="24"/>
  <c r="C30" i="24"/>
  <c r="C29" i="24"/>
  <c r="C28" i="24"/>
  <c r="C27" i="24"/>
  <c r="C26" i="24"/>
  <c r="C25" i="24"/>
  <c r="C24" i="24"/>
  <c r="C23" i="24"/>
  <c r="C22" i="24"/>
  <c r="C21" i="24"/>
  <c r="C20" i="24"/>
  <c r="C19" i="24"/>
  <c r="C18" i="24"/>
  <c r="C17" i="24"/>
  <c r="C16" i="24"/>
  <c r="C15" i="24"/>
  <c r="C14" i="24"/>
  <c r="C13" i="24"/>
  <c r="C12" i="24"/>
  <c r="C11" i="24"/>
  <c r="C39" i="23"/>
  <c r="C38" i="23"/>
  <c r="C37" i="23"/>
  <c r="C36" i="23"/>
  <c r="C35" i="23"/>
  <c r="C34" i="23"/>
  <c r="C33" i="23"/>
  <c r="C32" i="23"/>
  <c r="C31" i="23"/>
  <c r="C30" i="23"/>
  <c r="C29" i="23"/>
  <c r="C28" i="23"/>
  <c r="C27" i="23"/>
  <c r="C26" i="23"/>
  <c r="C25" i="23"/>
  <c r="C24" i="23"/>
  <c r="C23" i="23"/>
  <c r="C22" i="23"/>
  <c r="C21" i="23"/>
  <c r="C20" i="23"/>
  <c r="C19" i="23"/>
  <c r="C18" i="23"/>
  <c r="C17" i="23"/>
  <c r="C16" i="23"/>
  <c r="C15" i="23"/>
  <c r="C14" i="23"/>
  <c r="C13" i="23"/>
  <c r="C12" i="23"/>
  <c r="C11" i="23"/>
  <c r="C39" i="22"/>
  <c r="C38" i="22"/>
  <c r="C37" i="22"/>
  <c r="C36" i="22"/>
  <c r="C35" i="22"/>
  <c r="C34" i="22"/>
  <c r="C33" i="22"/>
  <c r="C32" i="22"/>
  <c r="C31" i="22"/>
  <c r="C30" i="22"/>
  <c r="C29" i="22"/>
  <c r="C28" i="22"/>
  <c r="C27" i="22"/>
  <c r="C26" i="22"/>
  <c r="C25" i="22"/>
  <c r="C24" i="22"/>
  <c r="C23" i="22"/>
  <c r="C22" i="22"/>
  <c r="C21" i="22"/>
  <c r="C20" i="22"/>
  <c r="C19" i="22"/>
  <c r="C18" i="22"/>
  <c r="C17" i="22"/>
  <c r="C16" i="22"/>
  <c r="C15" i="22"/>
  <c r="C14" i="22"/>
  <c r="C13" i="22"/>
  <c r="C12" i="22"/>
  <c r="C11" i="22"/>
  <c r="C29" i="20"/>
  <c r="C30" i="20"/>
  <c r="C31" i="20"/>
  <c r="C32" i="20"/>
  <c r="C33" i="20"/>
  <c r="C34" i="20"/>
  <c r="C35" i="20"/>
  <c r="C36" i="20"/>
  <c r="C37" i="20"/>
  <c r="C38" i="20"/>
  <c r="C39" i="20"/>
  <c r="C19" i="20"/>
  <c r="C18" i="20"/>
  <c r="C12" i="20"/>
  <c r="C13" i="20"/>
  <c r="C14" i="20"/>
  <c r="C15" i="20"/>
  <c r="C16" i="20"/>
  <c r="C17" i="20"/>
  <c r="C20" i="20"/>
  <c r="C21" i="20"/>
  <c r="C22" i="20"/>
  <c r="C23" i="20"/>
  <c r="C24" i="20"/>
  <c r="C25" i="20"/>
  <c r="C26" i="20"/>
  <c r="C27" i="20"/>
  <c r="C28" i="20"/>
  <c r="C11" i="20"/>
  <c r="A45" i="27" l="1"/>
  <c r="A91" i="27"/>
  <c r="A90" i="27"/>
  <c r="A89" i="27"/>
  <c r="A88" i="27"/>
  <c r="A87" i="27"/>
  <c r="A86" i="27"/>
  <c r="T29" i="27"/>
  <c r="U30" i="27"/>
  <c r="U18" i="27"/>
  <c r="U38" i="27"/>
  <c r="T19" i="27"/>
  <c r="T39" i="27"/>
  <c r="R113" i="24"/>
  <c r="H108" i="24"/>
  <c r="C108" i="24"/>
  <c r="A106" i="24"/>
  <c r="R98" i="24"/>
  <c r="H93" i="24"/>
  <c r="C93" i="24"/>
  <c r="A91" i="24"/>
  <c r="R83" i="24"/>
  <c r="C82" i="24"/>
  <c r="B82" i="24"/>
  <c r="C81" i="24"/>
  <c r="B81" i="24"/>
  <c r="C80" i="24"/>
  <c r="B80" i="24"/>
  <c r="C79" i="24"/>
  <c r="B79" i="24"/>
  <c r="C78" i="24"/>
  <c r="B78" i="24"/>
  <c r="C77" i="24"/>
  <c r="B77" i="24"/>
  <c r="C76" i="24"/>
  <c r="B76" i="24"/>
  <c r="C75" i="24"/>
  <c r="B75" i="24"/>
  <c r="C74" i="24"/>
  <c r="B74" i="24"/>
  <c r="C73" i="24"/>
  <c r="B73" i="24"/>
  <c r="C72" i="24"/>
  <c r="B72" i="24"/>
  <c r="C71" i="24"/>
  <c r="B71" i="24"/>
  <c r="C70" i="24"/>
  <c r="B70" i="24"/>
  <c r="C69" i="24"/>
  <c r="B69" i="24"/>
  <c r="C68" i="24"/>
  <c r="B68" i="24"/>
  <c r="C67" i="24"/>
  <c r="B67" i="24"/>
  <c r="C66" i="24"/>
  <c r="B66" i="24"/>
  <c r="C65" i="24"/>
  <c r="B65" i="24"/>
  <c r="C64" i="24"/>
  <c r="B64" i="24"/>
  <c r="C63" i="24"/>
  <c r="B63" i="24"/>
  <c r="C62" i="24"/>
  <c r="B62" i="24"/>
  <c r="C61" i="24"/>
  <c r="B61" i="24"/>
  <c r="C60" i="24"/>
  <c r="B60" i="24"/>
  <c r="C59" i="24"/>
  <c r="B59" i="24"/>
  <c r="C58" i="24"/>
  <c r="B58" i="24"/>
  <c r="C57" i="24"/>
  <c r="B57" i="24"/>
  <c r="C56" i="24"/>
  <c r="B56" i="24"/>
  <c r="C55" i="24"/>
  <c r="B55" i="24"/>
  <c r="C54" i="24"/>
  <c r="B54" i="24"/>
  <c r="H51" i="24"/>
  <c r="C51" i="24"/>
  <c r="A49" i="24"/>
  <c r="U39" i="24"/>
  <c r="T39" i="24"/>
  <c r="U38" i="24"/>
  <c r="T38" i="24"/>
  <c r="U37" i="24"/>
  <c r="T37" i="24"/>
  <c r="U36" i="24"/>
  <c r="T36" i="24"/>
  <c r="U35" i="24"/>
  <c r="T35" i="24"/>
  <c r="U34" i="24"/>
  <c r="T34" i="24"/>
  <c r="U33" i="24"/>
  <c r="T33" i="24"/>
  <c r="U32" i="24"/>
  <c r="T32" i="24"/>
  <c r="AB31" i="24"/>
  <c r="AB32" i="24" s="1"/>
  <c r="AB33" i="24" s="1"/>
  <c r="AB34" i="24" s="1"/>
  <c r="AB35" i="24" s="1"/>
  <c r="AB36" i="24" s="1"/>
  <c r="AB37" i="24" s="1"/>
  <c r="AB38" i="24" s="1"/>
  <c r="AB39" i="24" s="1"/>
  <c r="AA31" i="24"/>
  <c r="AA32" i="24" s="1"/>
  <c r="AA33" i="24" s="1"/>
  <c r="AA34" i="24" s="1"/>
  <c r="AA35" i="24" s="1"/>
  <c r="AA36" i="24" s="1"/>
  <c r="AA37" i="24" s="1"/>
  <c r="AA38" i="24" s="1"/>
  <c r="AA39" i="24" s="1"/>
  <c r="U31" i="24"/>
  <c r="T31" i="24"/>
  <c r="U30" i="24"/>
  <c r="T30" i="24"/>
  <c r="U29" i="24"/>
  <c r="T29" i="24"/>
  <c r="U28" i="24"/>
  <c r="T28" i="24"/>
  <c r="U27" i="24"/>
  <c r="T27" i="24"/>
  <c r="U26" i="24"/>
  <c r="T26" i="24"/>
  <c r="U25" i="24"/>
  <c r="T25" i="24"/>
  <c r="U24" i="24"/>
  <c r="T24" i="24"/>
  <c r="U23" i="24"/>
  <c r="T23" i="24"/>
  <c r="U22" i="24"/>
  <c r="T22" i="24"/>
  <c r="U21" i="24"/>
  <c r="T21" i="24"/>
  <c r="AB20" i="24"/>
  <c r="AB21" i="24" s="1"/>
  <c r="AB22" i="24" s="1"/>
  <c r="AB23" i="24" s="1"/>
  <c r="AB24" i="24" s="1"/>
  <c r="AB25" i="24" s="1"/>
  <c r="AB26" i="24" s="1"/>
  <c r="AB27" i="24" s="1"/>
  <c r="AB28" i="24" s="1"/>
  <c r="AB29" i="24" s="1"/>
  <c r="AB30" i="24" s="1"/>
  <c r="AA20" i="24"/>
  <c r="AA21" i="24" s="1"/>
  <c r="AA22" i="24" s="1"/>
  <c r="AA23" i="24" s="1"/>
  <c r="AA24" i="24" s="1"/>
  <c r="AA25" i="24" s="1"/>
  <c r="AA26" i="24" s="1"/>
  <c r="AA27" i="24" s="1"/>
  <c r="AA28" i="24" s="1"/>
  <c r="AA29" i="24" s="1"/>
  <c r="AA30" i="24" s="1"/>
  <c r="U20" i="24"/>
  <c r="T20" i="24"/>
  <c r="U19" i="24"/>
  <c r="T19" i="24"/>
  <c r="U18" i="24"/>
  <c r="T18" i="24"/>
  <c r="U17" i="24"/>
  <c r="T17" i="24"/>
  <c r="U16" i="24"/>
  <c r="T16" i="24"/>
  <c r="U15" i="24"/>
  <c r="T15" i="24"/>
  <c r="U14" i="24"/>
  <c r="T14" i="24"/>
  <c r="U13" i="24"/>
  <c r="T13" i="24"/>
  <c r="U12" i="24"/>
  <c r="T12" i="24"/>
  <c r="AB11" i="24"/>
  <c r="AB12" i="24" s="1"/>
  <c r="AB13" i="24" s="1"/>
  <c r="AB14" i="24" s="1"/>
  <c r="AB15" i="24" s="1"/>
  <c r="AB16" i="24" s="1"/>
  <c r="AB17" i="24" s="1"/>
  <c r="AB18" i="24" s="1"/>
  <c r="AB19" i="24" s="1"/>
  <c r="AA11" i="24"/>
  <c r="AA12" i="24" s="1"/>
  <c r="AA13" i="24" s="1"/>
  <c r="AA14" i="24" s="1"/>
  <c r="AA15" i="24" s="1"/>
  <c r="AA16" i="24" s="1"/>
  <c r="AA17" i="24" s="1"/>
  <c r="AA18" i="24" s="1"/>
  <c r="AA19" i="24" s="1"/>
  <c r="U11" i="24"/>
  <c r="T11" i="24"/>
  <c r="H3" i="24"/>
  <c r="A46" i="24" s="1"/>
  <c r="H2" i="24"/>
  <c r="H1" i="24"/>
  <c r="A43" i="24" s="1"/>
  <c r="R113" i="23"/>
  <c r="H108" i="23"/>
  <c r="C108" i="23"/>
  <c r="A106" i="23"/>
  <c r="R98" i="23"/>
  <c r="H93" i="23"/>
  <c r="C93" i="23"/>
  <c r="A91" i="23"/>
  <c r="R83" i="23"/>
  <c r="C82" i="23"/>
  <c r="B82" i="23"/>
  <c r="C81" i="23"/>
  <c r="B81" i="23"/>
  <c r="C80" i="23"/>
  <c r="B80" i="23"/>
  <c r="C79" i="23"/>
  <c r="B79" i="23"/>
  <c r="C78" i="23"/>
  <c r="B78" i="23"/>
  <c r="C77" i="23"/>
  <c r="B77" i="23"/>
  <c r="C76" i="23"/>
  <c r="B76" i="23"/>
  <c r="C75" i="23"/>
  <c r="B75" i="23"/>
  <c r="C74" i="23"/>
  <c r="B74" i="23"/>
  <c r="C73" i="23"/>
  <c r="B73" i="23"/>
  <c r="C72" i="23"/>
  <c r="B72" i="23"/>
  <c r="C71" i="23"/>
  <c r="B71" i="23"/>
  <c r="C70" i="23"/>
  <c r="B70" i="23"/>
  <c r="C69" i="23"/>
  <c r="B69" i="23"/>
  <c r="C68" i="23"/>
  <c r="B68" i="23"/>
  <c r="C67" i="23"/>
  <c r="B67" i="23"/>
  <c r="C66" i="23"/>
  <c r="B66" i="23"/>
  <c r="C65" i="23"/>
  <c r="B65" i="23"/>
  <c r="C64" i="23"/>
  <c r="B64" i="23"/>
  <c r="C63" i="23"/>
  <c r="B63" i="23"/>
  <c r="C62" i="23"/>
  <c r="B62" i="23"/>
  <c r="C61" i="23"/>
  <c r="B61" i="23"/>
  <c r="C60" i="23"/>
  <c r="B60" i="23"/>
  <c r="C59" i="23"/>
  <c r="B59" i="23"/>
  <c r="C58" i="23"/>
  <c r="B58" i="23"/>
  <c r="C57" i="23"/>
  <c r="B57" i="23"/>
  <c r="C56" i="23"/>
  <c r="B56" i="23"/>
  <c r="C55" i="23"/>
  <c r="B55" i="23"/>
  <c r="C54" i="23"/>
  <c r="B54" i="23"/>
  <c r="H51" i="23"/>
  <c r="C51" i="23"/>
  <c r="A49" i="23"/>
  <c r="U39" i="23"/>
  <c r="T39" i="23"/>
  <c r="U38" i="23"/>
  <c r="T38" i="23"/>
  <c r="U37" i="23"/>
  <c r="T37" i="23"/>
  <c r="U36" i="23"/>
  <c r="T36" i="23"/>
  <c r="U35" i="23"/>
  <c r="T35" i="23"/>
  <c r="U34" i="23"/>
  <c r="T34" i="23"/>
  <c r="U33" i="23"/>
  <c r="T33" i="23"/>
  <c r="AB32" i="23"/>
  <c r="AB33" i="23" s="1"/>
  <c r="AB34" i="23" s="1"/>
  <c r="AB35" i="23" s="1"/>
  <c r="AB36" i="23" s="1"/>
  <c r="AB37" i="23" s="1"/>
  <c r="AB38" i="23" s="1"/>
  <c r="AB39" i="23" s="1"/>
  <c r="U32" i="23"/>
  <c r="T32" i="23"/>
  <c r="AB31" i="23"/>
  <c r="AA31" i="23"/>
  <c r="AA32" i="23" s="1"/>
  <c r="AA33" i="23" s="1"/>
  <c r="AA34" i="23" s="1"/>
  <c r="AA35" i="23" s="1"/>
  <c r="AA36" i="23" s="1"/>
  <c r="AA37" i="23" s="1"/>
  <c r="AA38" i="23" s="1"/>
  <c r="AA39" i="23" s="1"/>
  <c r="U31" i="23"/>
  <c r="T31" i="23"/>
  <c r="U30" i="23"/>
  <c r="T30" i="23"/>
  <c r="U29" i="23"/>
  <c r="T29" i="23"/>
  <c r="U28" i="23"/>
  <c r="T28" i="23"/>
  <c r="U27" i="23"/>
  <c r="T27" i="23"/>
  <c r="U26" i="23"/>
  <c r="T26" i="23"/>
  <c r="U25" i="23"/>
  <c r="T25" i="23"/>
  <c r="U24" i="23"/>
  <c r="T24" i="23"/>
  <c r="U23" i="23"/>
  <c r="T23" i="23"/>
  <c r="U22" i="23"/>
  <c r="T22" i="23"/>
  <c r="AA21" i="23"/>
  <c r="AA22" i="23" s="1"/>
  <c r="AA23" i="23" s="1"/>
  <c r="AA24" i="23" s="1"/>
  <c r="AA25" i="23" s="1"/>
  <c r="AA26" i="23" s="1"/>
  <c r="AA27" i="23" s="1"/>
  <c r="AA28" i="23" s="1"/>
  <c r="AA29" i="23" s="1"/>
  <c r="AA30" i="23" s="1"/>
  <c r="U21" i="23"/>
  <c r="T21" i="23"/>
  <c r="AB20" i="23"/>
  <c r="AB21" i="23" s="1"/>
  <c r="AB22" i="23" s="1"/>
  <c r="AB23" i="23" s="1"/>
  <c r="AB24" i="23" s="1"/>
  <c r="AB25" i="23" s="1"/>
  <c r="AB26" i="23" s="1"/>
  <c r="AB27" i="23" s="1"/>
  <c r="AB28" i="23" s="1"/>
  <c r="AB29" i="23" s="1"/>
  <c r="AB30" i="23" s="1"/>
  <c r="AA20" i="23"/>
  <c r="U20" i="23"/>
  <c r="T20" i="23"/>
  <c r="U19" i="23"/>
  <c r="T19" i="23"/>
  <c r="U18" i="23"/>
  <c r="T18" i="23"/>
  <c r="U17" i="23"/>
  <c r="T17" i="23"/>
  <c r="U16" i="23"/>
  <c r="T16" i="23"/>
  <c r="U15" i="23"/>
  <c r="T15" i="23"/>
  <c r="U14" i="23"/>
  <c r="T14" i="23"/>
  <c r="U13" i="23"/>
  <c r="T13" i="23"/>
  <c r="U12" i="23"/>
  <c r="T12" i="23"/>
  <c r="AB11" i="23"/>
  <c r="AB12" i="23" s="1"/>
  <c r="AB13" i="23" s="1"/>
  <c r="AB14" i="23" s="1"/>
  <c r="AB15" i="23" s="1"/>
  <c r="AB16" i="23" s="1"/>
  <c r="AB17" i="23" s="1"/>
  <c r="AB18" i="23" s="1"/>
  <c r="AB19" i="23" s="1"/>
  <c r="AA11" i="23"/>
  <c r="AA12" i="23" s="1"/>
  <c r="AA13" i="23" s="1"/>
  <c r="AA14" i="23" s="1"/>
  <c r="AA15" i="23" s="1"/>
  <c r="AA16" i="23" s="1"/>
  <c r="AA17" i="23" s="1"/>
  <c r="AA18" i="23" s="1"/>
  <c r="AA19" i="23" s="1"/>
  <c r="U11" i="23"/>
  <c r="T11" i="23"/>
  <c r="H3" i="23"/>
  <c r="A46" i="23" s="1"/>
  <c r="H2" i="23"/>
  <c r="H1" i="23"/>
  <c r="A43" i="23" s="1"/>
  <c r="R113" i="22"/>
  <c r="H108" i="22"/>
  <c r="C108" i="22"/>
  <c r="A106" i="22"/>
  <c r="A103" i="22"/>
  <c r="R98" i="22"/>
  <c r="H93" i="22"/>
  <c r="C93" i="22"/>
  <c r="A91" i="22"/>
  <c r="R83" i="22"/>
  <c r="C82" i="22"/>
  <c r="B82" i="22"/>
  <c r="C81" i="22"/>
  <c r="B81" i="22"/>
  <c r="C80" i="22"/>
  <c r="B80" i="22"/>
  <c r="C79" i="22"/>
  <c r="B79" i="22"/>
  <c r="C78" i="22"/>
  <c r="B78" i="22"/>
  <c r="C77" i="22"/>
  <c r="B77" i="22"/>
  <c r="C76" i="22"/>
  <c r="B76" i="22"/>
  <c r="C75" i="22"/>
  <c r="B75" i="22"/>
  <c r="C74" i="22"/>
  <c r="B74" i="22"/>
  <c r="C73" i="22"/>
  <c r="B73" i="22"/>
  <c r="C72" i="22"/>
  <c r="B72" i="22"/>
  <c r="C71" i="22"/>
  <c r="B71" i="22"/>
  <c r="C70" i="22"/>
  <c r="B70" i="22"/>
  <c r="C69" i="22"/>
  <c r="B69" i="22"/>
  <c r="C68" i="22"/>
  <c r="B68" i="22"/>
  <c r="C67" i="22"/>
  <c r="B67" i="22"/>
  <c r="C66" i="22"/>
  <c r="B66" i="22"/>
  <c r="C65" i="22"/>
  <c r="B65" i="22"/>
  <c r="C64" i="22"/>
  <c r="B64" i="22"/>
  <c r="C63" i="22"/>
  <c r="B63" i="22"/>
  <c r="C62" i="22"/>
  <c r="B62" i="22"/>
  <c r="C61" i="22"/>
  <c r="B61" i="22"/>
  <c r="C60" i="22"/>
  <c r="B60" i="22"/>
  <c r="C59" i="22"/>
  <c r="B59" i="22"/>
  <c r="C58" i="22"/>
  <c r="B58" i="22"/>
  <c r="C57" i="22"/>
  <c r="B57" i="22"/>
  <c r="C56" i="22"/>
  <c r="B56" i="22"/>
  <c r="C55" i="22"/>
  <c r="B55" i="22"/>
  <c r="C54" i="22"/>
  <c r="B54" i="22"/>
  <c r="H51" i="22"/>
  <c r="C51" i="22"/>
  <c r="A49" i="22"/>
  <c r="U39" i="22"/>
  <c r="T39" i="22"/>
  <c r="U38" i="22"/>
  <c r="T38" i="22"/>
  <c r="U37" i="22"/>
  <c r="T37" i="22"/>
  <c r="U36" i="22"/>
  <c r="T36" i="22"/>
  <c r="U35" i="22"/>
  <c r="T35" i="22"/>
  <c r="U34" i="22"/>
  <c r="T34" i="22"/>
  <c r="U33" i="22"/>
  <c r="T33" i="22"/>
  <c r="U32" i="22"/>
  <c r="T32" i="22"/>
  <c r="AB31" i="22"/>
  <c r="AB32" i="22" s="1"/>
  <c r="AB33" i="22" s="1"/>
  <c r="AB34" i="22" s="1"/>
  <c r="AB35" i="22" s="1"/>
  <c r="AB36" i="22" s="1"/>
  <c r="AB37" i="22" s="1"/>
  <c r="AB38" i="22" s="1"/>
  <c r="AB39" i="22" s="1"/>
  <c r="AA31" i="22"/>
  <c r="AA32" i="22" s="1"/>
  <c r="AA33" i="22" s="1"/>
  <c r="AA34" i="22" s="1"/>
  <c r="AA35" i="22" s="1"/>
  <c r="AA36" i="22" s="1"/>
  <c r="AA37" i="22" s="1"/>
  <c r="AA38" i="22" s="1"/>
  <c r="AA39" i="22" s="1"/>
  <c r="U31" i="22"/>
  <c r="T31" i="22"/>
  <c r="U30" i="22"/>
  <c r="T30" i="22"/>
  <c r="U29" i="22"/>
  <c r="T29" i="22"/>
  <c r="U28" i="22"/>
  <c r="T28" i="22"/>
  <c r="U27" i="22"/>
  <c r="T27" i="22"/>
  <c r="U26" i="22"/>
  <c r="T26" i="22"/>
  <c r="U25" i="22"/>
  <c r="T25" i="22"/>
  <c r="U24" i="22"/>
  <c r="T24" i="22"/>
  <c r="U23" i="22"/>
  <c r="T23" i="22"/>
  <c r="U22" i="22"/>
  <c r="T22" i="22"/>
  <c r="U21" i="22"/>
  <c r="T21" i="22"/>
  <c r="AB20" i="22"/>
  <c r="AB21" i="22" s="1"/>
  <c r="AB22" i="22" s="1"/>
  <c r="AB23" i="22" s="1"/>
  <c r="AB24" i="22" s="1"/>
  <c r="AB25" i="22" s="1"/>
  <c r="AB26" i="22" s="1"/>
  <c r="AB27" i="22" s="1"/>
  <c r="AB28" i="22" s="1"/>
  <c r="AB29" i="22" s="1"/>
  <c r="AB30" i="22" s="1"/>
  <c r="AA20" i="22"/>
  <c r="AA21" i="22" s="1"/>
  <c r="AA22" i="22" s="1"/>
  <c r="AA23" i="22" s="1"/>
  <c r="AA24" i="22" s="1"/>
  <c r="AA25" i="22" s="1"/>
  <c r="AA26" i="22" s="1"/>
  <c r="AA27" i="22" s="1"/>
  <c r="AA28" i="22" s="1"/>
  <c r="AA29" i="22" s="1"/>
  <c r="AA30" i="22" s="1"/>
  <c r="U20" i="22"/>
  <c r="T20" i="22"/>
  <c r="U19" i="22"/>
  <c r="T19" i="22"/>
  <c r="U18" i="22"/>
  <c r="T18" i="22"/>
  <c r="U17" i="22"/>
  <c r="T17" i="22"/>
  <c r="U16" i="22"/>
  <c r="T16" i="22"/>
  <c r="U15" i="22"/>
  <c r="T15" i="22"/>
  <c r="U14" i="22"/>
  <c r="T14" i="22"/>
  <c r="U13" i="22"/>
  <c r="T13" i="22"/>
  <c r="U12" i="22"/>
  <c r="T12" i="22"/>
  <c r="AB11" i="22"/>
  <c r="AB12" i="22" s="1"/>
  <c r="AB13" i="22" s="1"/>
  <c r="AB14" i="22" s="1"/>
  <c r="AB15" i="22" s="1"/>
  <c r="AB16" i="22" s="1"/>
  <c r="AB17" i="22" s="1"/>
  <c r="AB18" i="22" s="1"/>
  <c r="AB19" i="22" s="1"/>
  <c r="AA11" i="22"/>
  <c r="AA12" i="22" s="1"/>
  <c r="AA13" i="22" s="1"/>
  <c r="AA14" i="22" s="1"/>
  <c r="AA15" i="22" s="1"/>
  <c r="AA16" i="22" s="1"/>
  <c r="AA17" i="22" s="1"/>
  <c r="AA18" i="22" s="1"/>
  <c r="AA19" i="22" s="1"/>
  <c r="U11" i="22"/>
  <c r="T11" i="22"/>
  <c r="H3" i="22"/>
  <c r="A46" i="22" s="1"/>
  <c r="H2" i="22"/>
  <c r="H1" i="22"/>
  <c r="A43" i="22" s="1"/>
  <c r="R113" i="21"/>
  <c r="H108" i="21"/>
  <c r="C108" i="21"/>
  <c r="A106" i="21"/>
  <c r="R98" i="21"/>
  <c r="H93" i="21"/>
  <c r="C93" i="21"/>
  <c r="A91" i="21"/>
  <c r="R83" i="21"/>
  <c r="C82" i="21"/>
  <c r="B82" i="21"/>
  <c r="C81" i="21"/>
  <c r="B81" i="21"/>
  <c r="C80" i="21"/>
  <c r="B80" i="21"/>
  <c r="C79" i="21"/>
  <c r="B79" i="21"/>
  <c r="C78" i="21"/>
  <c r="B78" i="21"/>
  <c r="C77" i="21"/>
  <c r="B77" i="21"/>
  <c r="C76" i="21"/>
  <c r="B76" i="21"/>
  <c r="C75" i="21"/>
  <c r="B75" i="21"/>
  <c r="C74" i="21"/>
  <c r="B74" i="21"/>
  <c r="C73" i="21"/>
  <c r="B73" i="21"/>
  <c r="C72" i="21"/>
  <c r="B72" i="21"/>
  <c r="C71" i="21"/>
  <c r="B71" i="21"/>
  <c r="C70" i="21"/>
  <c r="B70" i="21"/>
  <c r="C69" i="21"/>
  <c r="B69" i="21"/>
  <c r="C68" i="21"/>
  <c r="B68" i="21"/>
  <c r="C67" i="21"/>
  <c r="B67" i="21"/>
  <c r="C66" i="21"/>
  <c r="B66" i="21"/>
  <c r="C65" i="21"/>
  <c r="B65" i="21"/>
  <c r="C64" i="21"/>
  <c r="B64" i="21"/>
  <c r="C63" i="21"/>
  <c r="B63" i="21"/>
  <c r="C62" i="21"/>
  <c r="B62" i="21"/>
  <c r="C61" i="21"/>
  <c r="B61" i="21"/>
  <c r="C60" i="21"/>
  <c r="B60" i="21"/>
  <c r="C59" i="21"/>
  <c r="B59" i="21"/>
  <c r="C58" i="21"/>
  <c r="B58" i="21"/>
  <c r="C57" i="21"/>
  <c r="B57" i="21"/>
  <c r="C56" i="21"/>
  <c r="B56" i="21"/>
  <c r="C55" i="21"/>
  <c r="B55" i="21"/>
  <c r="C54" i="21"/>
  <c r="B54" i="21"/>
  <c r="H51" i="21"/>
  <c r="C51" i="21"/>
  <c r="A49" i="21"/>
  <c r="U39" i="21"/>
  <c r="T39" i="21"/>
  <c r="U38" i="21"/>
  <c r="T38" i="21"/>
  <c r="U37" i="21"/>
  <c r="T37" i="21"/>
  <c r="U36" i="21"/>
  <c r="T36" i="21"/>
  <c r="U35" i="21"/>
  <c r="T35" i="21"/>
  <c r="U34" i="21"/>
  <c r="T34" i="21"/>
  <c r="U33" i="21"/>
  <c r="T33" i="21"/>
  <c r="U32" i="21"/>
  <c r="T32" i="21"/>
  <c r="AB31" i="21"/>
  <c r="AB32" i="21" s="1"/>
  <c r="AB33" i="21" s="1"/>
  <c r="AB34" i="21" s="1"/>
  <c r="AB35" i="21" s="1"/>
  <c r="AB36" i="21" s="1"/>
  <c r="AB37" i="21" s="1"/>
  <c r="AB38" i="21" s="1"/>
  <c r="AB39" i="21" s="1"/>
  <c r="AA31" i="21"/>
  <c r="AA32" i="21" s="1"/>
  <c r="AA33" i="21" s="1"/>
  <c r="AA34" i="21" s="1"/>
  <c r="AA35" i="21" s="1"/>
  <c r="AA36" i="21" s="1"/>
  <c r="AA37" i="21" s="1"/>
  <c r="AA38" i="21" s="1"/>
  <c r="AA39" i="21" s="1"/>
  <c r="U31" i="21"/>
  <c r="T31" i="21"/>
  <c r="U30" i="21"/>
  <c r="T30" i="21"/>
  <c r="U29" i="21"/>
  <c r="T29" i="21"/>
  <c r="U28" i="21"/>
  <c r="T28" i="21"/>
  <c r="U27" i="21"/>
  <c r="T27" i="21"/>
  <c r="U26" i="21"/>
  <c r="T26" i="21"/>
  <c r="U25" i="21"/>
  <c r="T25" i="21"/>
  <c r="U24" i="21"/>
  <c r="T24" i="21"/>
  <c r="U23" i="21"/>
  <c r="T23" i="21"/>
  <c r="U22" i="21"/>
  <c r="T22" i="21"/>
  <c r="AB21" i="21"/>
  <c r="AB22" i="21" s="1"/>
  <c r="AB23" i="21" s="1"/>
  <c r="AB24" i="21" s="1"/>
  <c r="AB25" i="21" s="1"/>
  <c r="AB26" i="21" s="1"/>
  <c r="AB27" i="21" s="1"/>
  <c r="AB28" i="21" s="1"/>
  <c r="AB29" i="21" s="1"/>
  <c r="AB30" i="21" s="1"/>
  <c r="U21" i="21"/>
  <c r="T21" i="21"/>
  <c r="AB20" i="21"/>
  <c r="AA20" i="21"/>
  <c r="AA21" i="21" s="1"/>
  <c r="AA22" i="21" s="1"/>
  <c r="AA23" i="21" s="1"/>
  <c r="AA24" i="21" s="1"/>
  <c r="AA25" i="21" s="1"/>
  <c r="AA26" i="21" s="1"/>
  <c r="AA27" i="21" s="1"/>
  <c r="AA28" i="21" s="1"/>
  <c r="AA29" i="21" s="1"/>
  <c r="AA30" i="21" s="1"/>
  <c r="U20" i="21"/>
  <c r="T20" i="21"/>
  <c r="U19" i="21"/>
  <c r="T19" i="21"/>
  <c r="U18" i="21"/>
  <c r="T18" i="21"/>
  <c r="U17" i="21"/>
  <c r="T17" i="21"/>
  <c r="U16" i="21"/>
  <c r="T16" i="21"/>
  <c r="U15" i="21"/>
  <c r="T15" i="21"/>
  <c r="U14" i="21"/>
  <c r="T14" i="21"/>
  <c r="U13" i="21"/>
  <c r="T13" i="21"/>
  <c r="U12" i="21"/>
  <c r="T12" i="21"/>
  <c r="AB11" i="21"/>
  <c r="AB12" i="21" s="1"/>
  <c r="AB13" i="21" s="1"/>
  <c r="AB14" i="21" s="1"/>
  <c r="AB15" i="21" s="1"/>
  <c r="AB16" i="21" s="1"/>
  <c r="AB17" i="21" s="1"/>
  <c r="AB18" i="21" s="1"/>
  <c r="AB19" i="21" s="1"/>
  <c r="AA11" i="21"/>
  <c r="AA12" i="21" s="1"/>
  <c r="AA13" i="21" s="1"/>
  <c r="AA14" i="21" s="1"/>
  <c r="AA15" i="21" s="1"/>
  <c r="AA16" i="21" s="1"/>
  <c r="AA17" i="21" s="1"/>
  <c r="AA18" i="21" s="1"/>
  <c r="AA19" i="21" s="1"/>
  <c r="U11" i="21"/>
  <c r="T11" i="21"/>
  <c r="H3" i="21"/>
  <c r="A46" i="21" s="1"/>
  <c r="H2" i="21"/>
  <c r="H1" i="21"/>
  <c r="A100" i="21" s="1"/>
  <c r="H3" i="20"/>
  <c r="A46" i="20" s="1"/>
  <c r="H2" i="20"/>
  <c r="H1" i="20"/>
  <c r="A85" i="20" s="1"/>
  <c r="R113" i="20"/>
  <c r="H108" i="20"/>
  <c r="C108" i="20"/>
  <c r="A106" i="20"/>
  <c r="R98" i="20"/>
  <c r="H93" i="20"/>
  <c r="C93" i="20"/>
  <c r="A91" i="20"/>
  <c r="R83" i="20"/>
  <c r="B82" i="20"/>
  <c r="B81" i="20"/>
  <c r="C80" i="20"/>
  <c r="B80" i="20"/>
  <c r="C79" i="20"/>
  <c r="B79" i="20"/>
  <c r="C78" i="20"/>
  <c r="B78" i="20"/>
  <c r="C77" i="20"/>
  <c r="B77" i="20"/>
  <c r="C76" i="20"/>
  <c r="B76" i="20"/>
  <c r="C75" i="20"/>
  <c r="B75" i="20"/>
  <c r="C74" i="20"/>
  <c r="B74" i="20"/>
  <c r="B73" i="20"/>
  <c r="B72" i="20"/>
  <c r="C71" i="20"/>
  <c r="B71" i="20"/>
  <c r="C70" i="20"/>
  <c r="B70" i="20"/>
  <c r="C69" i="20"/>
  <c r="B69" i="20"/>
  <c r="C68" i="20"/>
  <c r="B68" i="20"/>
  <c r="C67" i="20"/>
  <c r="B67" i="20"/>
  <c r="C66" i="20"/>
  <c r="B66" i="20"/>
  <c r="C65" i="20"/>
  <c r="B65" i="20"/>
  <c r="C64" i="20"/>
  <c r="B64" i="20"/>
  <c r="C63" i="20"/>
  <c r="B63" i="20"/>
  <c r="C62" i="20"/>
  <c r="B62" i="20"/>
  <c r="B61" i="20"/>
  <c r="C60" i="20"/>
  <c r="B60" i="20"/>
  <c r="C59" i="20"/>
  <c r="B59" i="20"/>
  <c r="C58" i="20"/>
  <c r="B58" i="20"/>
  <c r="C57" i="20"/>
  <c r="B57" i="20"/>
  <c r="C56" i="20"/>
  <c r="B56" i="20"/>
  <c r="C55" i="20"/>
  <c r="B55" i="20"/>
  <c r="C54" i="20"/>
  <c r="B54" i="20"/>
  <c r="H51" i="20"/>
  <c r="C51" i="20"/>
  <c r="A49" i="20"/>
  <c r="U37" i="20"/>
  <c r="T37" i="20"/>
  <c r="U36" i="20"/>
  <c r="T36" i="20"/>
  <c r="U35" i="20"/>
  <c r="T35" i="20"/>
  <c r="U34" i="20"/>
  <c r="T34" i="20"/>
  <c r="U33" i="20"/>
  <c r="T33" i="20"/>
  <c r="AA32" i="20"/>
  <c r="AA33" i="20" s="1"/>
  <c r="AA34" i="20" s="1"/>
  <c r="AA35" i="20" s="1"/>
  <c r="AA36" i="20" s="1"/>
  <c r="AA37" i="20" s="1"/>
  <c r="AA38" i="20" s="1"/>
  <c r="AA39" i="20" s="1"/>
  <c r="U32" i="20"/>
  <c r="T32" i="20"/>
  <c r="AB31" i="20"/>
  <c r="AB32" i="20" s="1"/>
  <c r="AB33" i="20" s="1"/>
  <c r="AB34" i="20" s="1"/>
  <c r="AB35" i="20" s="1"/>
  <c r="AB36" i="20" s="1"/>
  <c r="AB37" i="20" s="1"/>
  <c r="AB38" i="20" s="1"/>
  <c r="AB39" i="20" s="1"/>
  <c r="AA31" i="20"/>
  <c r="U31" i="20"/>
  <c r="T31" i="20"/>
  <c r="U28" i="20"/>
  <c r="T28" i="20"/>
  <c r="U27" i="20"/>
  <c r="T27" i="20"/>
  <c r="U26" i="20"/>
  <c r="T26" i="20"/>
  <c r="U25" i="20"/>
  <c r="T25" i="20"/>
  <c r="U24" i="20"/>
  <c r="T24" i="20"/>
  <c r="U23" i="20"/>
  <c r="T23" i="20"/>
  <c r="U22" i="20"/>
  <c r="T22" i="20"/>
  <c r="AA21" i="20"/>
  <c r="AA22" i="20" s="1"/>
  <c r="AA23" i="20" s="1"/>
  <c r="AA24" i="20" s="1"/>
  <c r="AA25" i="20" s="1"/>
  <c r="AA26" i="20" s="1"/>
  <c r="AA27" i="20" s="1"/>
  <c r="AA28" i="20" s="1"/>
  <c r="AA29" i="20" s="1"/>
  <c r="AA30" i="20" s="1"/>
  <c r="U21" i="20"/>
  <c r="T21" i="20"/>
  <c r="AB20" i="20"/>
  <c r="AB21" i="20" s="1"/>
  <c r="AB22" i="20" s="1"/>
  <c r="AB23" i="20" s="1"/>
  <c r="AB24" i="20" s="1"/>
  <c r="AB25" i="20" s="1"/>
  <c r="AB26" i="20" s="1"/>
  <c r="AB27" i="20" s="1"/>
  <c r="AB28" i="20" s="1"/>
  <c r="AB29" i="20" s="1"/>
  <c r="AB30" i="20" s="1"/>
  <c r="AA20" i="20"/>
  <c r="U20" i="20"/>
  <c r="T20" i="20"/>
  <c r="U19" i="20"/>
  <c r="T19" i="20"/>
  <c r="U17" i="20"/>
  <c r="T17" i="20"/>
  <c r="U16" i="20"/>
  <c r="T16" i="20"/>
  <c r="U15" i="20"/>
  <c r="T15" i="20"/>
  <c r="U14" i="20"/>
  <c r="T14" i="20"/>
  <c r="U13" i="20"/>
  <c r="T13" i="20"/>
  <c r="U12" i="20"/>
  <c r="T12" i="20"/>
  <c r="AB11" i="20"/>
  <c r="AB12" i="20" s="1"/>
  <c r="AB13" i="20" s="1"/>
  <c r="AB14" i="20" s="1"/>
  <c r="AB15" i="20" s="1"/>
  <c r="AB16" i="20" s="1"/>
  <c r="AB17" i="20" s="1"/>
  <c r="AB18" i="20" s="1"/>
  <c r="AB19" i="20" s="1"/>
  <c r="AA11" i="20"/>
  <c r="AA12" i="20" s="1"/>
  <c r="AA13" i="20" s="1"/>
  <c r="AA14" i="20" s="1"/>
  <c r="AA15" i="20" s="1"/>
  <c r="AA16" i="20" s="1"/>
  <c r="AA17" i="20" s="1"/>
  <c r="AA18" i="20" s="1"/>
  <c r="AA19" i="20" s="1"/>
  <c r="U11" i="20"/>
  <c r="T11" i="20"/>
  <c r="A102" i="23" l="1"/>
  <c r="A105" i="23"/>
  <c r="A90" i="23"/>
  <c r="A48" i="23"/>
  <c r="A102" i="24"/>
  <c r="A90" i="24"/>
  <c r="A105" i="24"/>
  <c r="A48" i="24"/>
  <c r="A90" i="20"/>
  <c r="A105" i="20"/>
  <c r="A48" i="20"/>
  <c r="A102" i="21"/>
  <c r="A105" i="21"/>
  <c r="A90" i="21"/>
  <c r="A48" i="21"/>
  <c r="A102" i="22"/>
  <c r="A105" i="22"/>
  <c r="A90" i="22"/>
  <c r="A48" i="22"/>
  <c r="V32" i="27"/>
  <c r="V38" i="27"/>
  <c r="V33" i="27"/>
  <c r="V15" i="27"/>
  <c r="V39" i="27"/>
  <c r="V16" i="27"/>
  <c r="V34" i="27"/>
  <c r="V27" i="27"/>
  <c r="V31" i="27"/>
  <c r="V23" i="27"/>
  <c r="V28" i="27"/>
  <c r="V13" i="27"/>
  <c r="V25" i="27"/>
  <c r="V17" i="27"/>
  <c r="V14" i="27"/>
  <c r="V20" i="27"/>
  <c r="V19" i="27"/>
  <c r="V29" i="27"/>
  <c r="V11" i="27"/>
  <c r="V35" i="27"/>
  <c r="V12" i="27"/>
  <c r="V36" i="27"/>
  <c r="V26" i="27"/>
  <c r="V21" i="27"/>
  <c r="V30" i="27"/>
  <c r="V22" i="27"/>
  <c r="V37" i="27"/>
  <c r="V18" i="27"/>
  <c r="V24" i="27"/>
  <c r="A45" i="23"/>
  <c r="R43" i="21"/>
  <c r="R42" i="21"/>
  <c r="R44" i="21"/>
  <c r="R42" i="24"/>
  <c r="R43" i="24"/>
  <c r="R44" i="24"/>
  <c r="R43" i="23"/>
  <c r="V13" i="23"/>
  <c r="R56" i="23" s="1"/>
  <c r="W56" i="27" s="1"/>
  <c r="R44" i="23"/>
  <c r="R42" i="23"/>
  <c r="R42" i="22"/>
  <c r="V13" i="22"/>
  <c r="R56" i="22" s="1"/>
  <c r="V56" i="27" s="1"/>
  <c r="V37" i="22"/>
  <c r="R80" i="22" s="1"/>
  <c r="V80" i="27" s="1"/>
  <c r="R43" i="22"/>
  <c r="R44" i="22"/>
  <c r="A88" i="23"/>
  <c r="A103" i="24"/>
  <c r="A103" i="21"/>
  <c r="A88" i="22"/>
  <c r="A88" i="24"/>
  <c r="A88" i="21"/>
  <c r="A103" i="23"/>
  <c r="A45" i="22"/>
  <c r="A102" i="20"/>
  <c r="A45" i="21"/>
  <c r="A45" i="20"/>
  <c r="A87" i="20"/>
  <c r="A45" i="24"/>
  <c r="A43" i="21"/>
  <c r="A43" i="20"/>
  <c r="A100" i="20"/>
  <c r="B95" i="22"/>
  <c r="V32" i="22"/>
  <c r="R75" i="22" s="1"/>
  <c r="V75" i="27" s="1"/>
  <c r="V32" i="23"/>
  <c r="R75" i="23" s="1"/>
  <c r="W75" i="27" s="1"/>
  <c r="V37" i="23"/>
  <c r="R80" i="23" s="1"/>
  <c r="W80" i="27" s="1"/>
  <c r="V32" i="24"/>
  <c r="R75" i="24" s="1"/>
  <c r="X75" i="27" s="1"/>
  <c r="B112" i="24"/>
  <c r="V13" i="24"/>
  <c r="R56" i="24" s="1"/>
  <c r="X56" i="27" s="1"/>
  <c r="V29" i="24"/>
  <c r="R72" i="24" s="1"/>
  <c r="X72" i="27" s="1"/>
  <c r="V35" i="24"/>
  <c r="R78" i="24" s="1"/>
  <c r="X78" i="27" s="1"/>
  <c r="V33" i="21"/>
  <c r="R76" i="21" s="1"/>
  <c r="Y76" i="27" s="1"/>
  <c r="V35" i="21"/>
  <c r="R78" i="21" s="1"/>
  <c r="Y78" i="27" s="1"/>
  <c r="V11" i="21"/>
  <c r="R54" i="21" s="1"/>
  <c r="Y54" i="27" s="1"/>
  <c r="V18" i="24"/>
  <c r="R61" i="24" s="1"/>
  <c r="X61" i="27" s="1"/>
  <c r="V26" i="24"/>
  <c r="R69" i="24" s="1"/>
  <c r="X69" i="27" s="1"/>
  <c r="V34" i="24"/>
  <c r="R77" i="24" s="1"/>
  <c r="X77" i="27" s="1"/>
  <c r="B95" i="24"/>
  <c r="V15" i="24"/>
  <c r="R58" i="24" s="1"/>
  <c r="X58" i="27" s="1"/>
  <c r="V23" i="24"/>
  <c r="R66" i="24" s="1"/>
  <c r="X66" i="27" s="1"/>
  <c r="V31" i="24"/>
  <c r="R74" i="24" s="1"/>
  <c r="X74" i="27" s="1"/>
  <c r="V39" i="24"/>
  <c r="R82" i="24" s="1"/>
  <c r="X82" i="27" s="1"/>
  <c r="A85" i="24"/>
  <c r="B96" i="24"/>
  <c r="V12" i="24"/>
  <c r="R55" i="24" s="1"/>
  <c r="X55" i="27" s="1"/>
  <c r="V20" i="24"/>
  <c r="R63" i="24" s="1"/>
  <c r="X63" i="27" s="1"/>
  <c r="V28" i="24"/>
  <c r="R71" i="24" s="1"/>
  <c r="X71" i="27" s="1"/>
  <c r="V36" i="24"/>
  <c r="R79" i="24" s="1"/>
  <c r="X79" i="27" s="1"/>
  <c r="A87" i="24"/>
  <c r="B97" i="24"/>
  <c r="V17" i="24"/>
  <c r="R60" i="24" s="1"/>
  <c r="X60" i="27" s="1"/>
  <c r="V25" i="24"/>
  <c r="R68" i="24" s="1"/>
  <c r="X68" i="27" s="1"/>
  <c r="V33" i="24"/>
  <c r="R76" i="24" s="1"/>
  <c r="X76" i="27" s="1"/>
  <c r="B110" i="24"/>
  <c r="V21" i="24"/>
  <c r="R64" i="24" s="1"/>
  <c r="X64" i="27" s="1"/>
  <c r="V37" i="24"/>
  <c r="R80" i="24" s="1"/>
  <c r="X80" i="27" s="1"/>
  <c r="V14" i="24"/>
  <c r="R57" i="24" s="1"/>
  <c r="X57" i="27" s="1"/>
  <c r="V22" i="24"/>
  <c r="R65" i="24" s="1"/>
  <c r="X65" i="27" s="1"/>
  <c r="V30" i="24"/>
  <c r="R73" i="24" s="1"/>
  <c r="X73" i="27" s="1"/>
  <c r="V38" i="24"/>
  <c r="R81" i="24" s="1"/>
  <c r="X81" i="27" s="1"/>
  <c r="A100" i="24"/>
  <c r="B111" i="24"/>
  <c r="V11" i="24"/>
  <c r="R54" i="24" s="1"/>
  <c r="X54" i="27" s="1"/>
  <c r="V19" i="24"/>
  <c r="R62" i="24" s="1"/>
  <c r="X62" i="27" s="1"/>
  <c r="V27" i="24"/>
  <c r="R70" i="24" s="1"/>
  <c r="X70" i="27" s="1"/>
  <c r="V16" i="24"/>
  <c r="R59" i="24" s="1"/>
  <c r="X59" i="27" s="1"/>
  <c r="V24" i="24"/>
  <c r="R67" i="24" s="1"/>
  <c r="X67" i="27" s="1"/>
  <c r="B112" i="23"/>
  <c r="V18" i="23"/>
  <c r="R61" i="23" s="1"/>
  <c r="W61" i="27" s="1"/>
  <c r="V26" i="23"/>
  <c r="R69" i="23" s="1"/>
  <c r="W69" i="27" s="1"/>
  <c r="V34" i="23"/>
  <c r="R77" i="23" s="1"/>
  <c r="W77" i="27" s="1"/>
  <c r="B95" i="23"/>
  <c r="V15" i="23"/>
  <c r="R58" i="23" s="1"/>
  <c r="W58" i="27" s="1"/>
  <c r="V23" i="23"/>
  <c r="R66" i="23" s="1"/>
  <c r="W66" i="27" s="1"/>
  <c r="V31" i="23"/>
  <c r="R74" i="23" s="1"/>
  <c r="W74" i="27" s="1"/>
  <c r="V39" i="23"/>
  <c r="R82" i="23" s="1"/>
  <c r="W82" i="27" s="1"/>
  <c r="A85" i="23"/>
  <c r="B96" i="23"/>
  <c r="V21" i="23"/>
  <c r="R64" i="23" s="1"/>
  <c r="W64" i="27" s="1"/>
  <c r="V12" i="23"/>
  <c r="R55" i="23" s="1"/>
  <c r="W55" i="27" s="1"/>
  <c r="V20" i="23"/>
  <c r="R63" i="23" s="1"/>
  <c r="W63" i="27" s="1"/>
  <c r="V28" i="23"/>
  <c r="R71" i="23" s="1"/>
  <c r="W71" i="27" s="1"/>
  <c r="V36" i="23"/>
  <c r="R79" i="23" s="1"/>
  <c r="W79" i="27" s="1"/>
  <c r="A87" i="23"/>
  <c r="B97" i="23"/>
  <c r="B110" i="23"/>
  <c r="V29" i="23"/>
  <c r="R72" i="23" s="1"/>
  <c r="W72" i="27" s="1"/>
  <c r="V14" i="23"/>
  <c r="R57" i="23" s="1"/>
  <c r="W57" i="27" s="1"/>
  <c r="V22" i="23"/>
  <c r="R65" i="23" s="1"/>
  <c r="W65" i="27" s="1"/>
  <c r="V30" i="23"/>
  <c r="R73" i="23" s="1"/>
  <c r="W73" i="27" s="1"/>
  <c r="V38" i="23"/>
  <c r="R81" i="23" s="1"/>
  <c r="W81" i="27" s="1"/>
  <c r="A100" i="23"/>
  <c r="B111" i="23"/>
  <c r="V17" i="23"/>
  <c r="R60" i="23" s="1"/>
  <c r="W60" i="27" s="1"/>
  <c r="V25" i="23"/>
  <c r="R68" i="23" s="1"/>
  <c r="W68" i="27" s="1"/>
  <c r="V33" i="23"/>
  <c r="R76" i="23" s="1"/>
  <c r="W76" i="27" s="1"/>
  <c r="V11" i="23"/>
  <c r="R54" i="23" s="1"/>
  <c r="W54" i="27" s="1"/>
  <c r="V19" i="23"/>
  <c r="R62" i="23" s="1"/>
  <c r="W62" i="27" s="1"/>
  <c r="V27" i="23"/>
  <c r="R70" i="23" s="1"/>
  <c r="W70" i="27" s="1"/>
  <c r="V35" i="23"/>
  <c r="R78" i="23" s="1"/>
  <c r="W78" i="27" s="1"/>
  <c r="V16" i="23"/>
  <c r="R59" i="23" s="1"/>
  <c r="W59" i="27" s="1"/>
  <c r="V24" i="23"/>
  <c r="R67" i="23" s="1"/>
  <c r="W67" i="27" s="1"/>
  <c r="B112" i="22"/>
  <c r="V21" i="22"/>
  <c r="R64" i="22" s="1"/>
  <c r="V64" i="27" s="1"/>
  <c r="V29" i="22"/>
  <c r="R72" i="22" s="1"/>
  <c r="V72" i="27" s="1"/>
  <c r="V15" i="22"/>
  <c r="R58" i="22" s="1"/>
  <c r="V58" i="27" s="1"/>
  <c r="V23" i="22"/>
  <c r="R66" i="22" s="1"/>
  <c r="V66" i="27" s="1"/>
  <c r="V31" i="22"/>
  <c r="R74" i="22" s="1"/>
  <c r="V74" i="27" s="1"/>
  <c r="V39" i="22"/>
  <c r="R82" i="22" s="1"/>
  <c r="V82" i="27" s="1"/>
  <c r="A85" i="22"/>
  <c r="B96" i="22"/>
  <c r="V34" i="22"/>
  <c r="R77" i="22" s="1"/>
  <c r="V77" i="27" s="1"/>
  <c r="V12" i="22"/>
  <c r="R55" i="22" s="1"/>
  <c r="V55" i="27" s="1"/>
  <c r="V20" i="22"/>
  <c r="R63" i="22" s="1"/>
  <c r="V63" i="27" s="1"/>
  <c r="V28" i="22"/>
  <c r="R71" i="22" s="1"/>
  <c r="V71" i="27" s="1"/>
  <c r="V36" i="22"/>
  <c r="R79" i="22" s="1"/>
  <c r="V79" i="27" s="1"/>
  <c r="A87" i="22"/>
  <c r="B97" i="22"/>
  <c r="B110" i="22"/>
  <c r="V18" i="22"/>
  <c r="R61" i="22" s="1"/>
  <c r="V61" i="27" s="1"/>
  <c r="V26" i="22"/>
  <c r="R69" i="22" s="1"/>
  <c r="V69" i="27" s="1"/>
  <c r="V14" i="22"/>
  <c r="R57" i="22" s="1"/>
  <c r="V57" i="27" s="1"/>
  <c r="V22" i="22"/>
  <c r="R65" i="22" s="1"/>
  <c r="V65" i="27" s="1"/>
  <c r="V30" i="22"/>
  <c r="R73" i="22" s="1"/>
  <c r="V73" i="27" s="1"/>
  <c r="V38" i="22"/>
  <c r="R81" i="22" s="1"/>
  <c r="V81" i="27" s="1"/>
  <c r="A100" i="22"/>
  <c r="B111" i="22"/>
  <c r="V17" i="22"/>
  <c r="R60" i="22" s="1"/>
  <c r="V60" i="27" s="1"/>
  <c r="V25" i="22"/>
  <c r="R68" i="22" s="1"/>
  <c r="V68" i="27" s="1"/>
  <c r="V33" i="22"/>
  <c r="R76" i="22" s="1"/>
  <c r="V76" i="27" s="1"/>
  <c r="V11" i="22"/>
  <c r="R54" i="22" s="1"/>
  <c r="V54" i="27" s="1"/>
  <c r="V19" i="22"/>
  <c r="R62" i="22" s="1"/>
  <c r="V62" i="27" s="1"/>
  <c r="V27" i="22"/>
  <c r="R70" i="22" s="1"/>
  <c r="V70" i="27" s="1"/>
  <c r="V35" i="22"/>
  <c r="R78" i="22" s="1"/>
  <c r="V78" i="27" s="1"/>
  <c r="V16" i="22"/>
  <c r="R59" i="22" s="1"/>
  <c r="V59" i="27" s="1"/>
  <c r="V24" i="22"/>
  <c r="R67" i="22" s="1"/>
  <c r="V67" i="27" s="1"/>
  <c r="B112" i="21"/>
  <c r="V29" i="21"/>
  <c r="R72" i="21" s="1"/>
  <c r="Y72" i="27" s="1"/>
  <c r="B95" i="21"/>
  <c r="V17" i="21"/>
  <c r="R60" i="21" s="1"/>
  <c r="Y60" i="27" s="1"/>
  <c r="V32" i="21"/>
  <c r="R75" i="21" s="1"/>
  <c r="Y75" i="27" s="1"/>
  <c r="V21" i="21"/>
  <c r="R64" i="21" s="1"/>
  <c r="Y64" i="27" s="1"/>
  <c r="V18" i="21"/>
  <c r="R61" i="21" s="1"/>
  <c r="Y61" i="27" s="1"/>
  <c r="V34" i="21"/>
  <c r="R77" i="21" s="1"/>
  <c r="Y77" i="27" s="1"/>
  <c r="V15" i="21"/>
  <c r="R58" i="21" s="1"/>
  <c r="Y58" i="27" s="1"/>
  <c r="V23" i="21"/>
  <c r="R66" i="21" s="1"/>
  <c r="Y66" i="27" s="1"/>
  <c r="V31" i="21"/>
  <c r="R74" i="21" s="1"/>
  <c r="Y74" i="27" s="1"/>
  <c r="V39" i="21"/>
  <c r="R82" i="21" s="1"/>
  <c r="Y82" i="27" s="1"/>
  <c r="A85" i="21"/>
  <c r="B96" i="21"/>
  <c r="V16" i="21"/>
  <c r="R59" i="21" s="1"/>
  <c r="Y59" i="27" s="1"/>
  <c r="V24" i="21"/>
  <c r="R67" i="21" s="1"/>
  <c r="Y67" i="27" s="1"/>
  <c r="V13" i="21"/>
  <c r="R56" i="21" s="1"/>
  <c r="Y56" i="27" s="1"/>
  <c r="V37" i="21"/>
  <c r="R80" i="21" s="1"/>
  <c r="Y80" i="27" s="1"/>
  <c r="V26" i="21"/>
  <c r="R69" i="21" s="1"/>
  <c r="Y69" i="27" s="1"/>
  <c r="V12" i="21"/>
  <c r="R55" i="21" s="1"/>
  <c r="Y55" i="27" s="1"/>
  <c r="V20" i="21"/>
  <c r="R63" i="21" s="1"/>
  <c r="Y63" i="27" s="1"/>
  <c r="V28" i="21"/>
  <c r="R71" i="21" s="1"/>
  <c r="Y71" i="27" s="1"/>
  <c r="V36" i="21"/>
  <c r="R79" i="21" s="1"/>
  <c r="Y79" i="27" s="1"/>
  <c r="A87" i="21"/>
  <c r="B97" i="21"/>
  <c r="V25" i="21"/>
  <c r="R68" i="21" s="1"/>
  <c r="Y68" i="27" s="1"/>
  <c r="B110" i="21"/>
  <c r="V14" i="21"/>
  <c r="R57" i="21" s="1"/>
  <c r="Y57" i="27" s="1"/>
  <c r="V22" i="21"/>
  <c r="R65" i="21" s="1"/>
  <c r="Y65" i="27" s="1"/>
  <c r="V30" i="21"/>
  <c r="R73" i="21" s="1"/>
  <c r="Y73" i="27" s="1"/>
  <c r="V38" i="21"/>
  <c r="R81" i="21" s="1"/>
  <c r="Y81" i="27" s="1"/>
  <c r="B111" i="21"/>
  <c r="V19" i="21"/>
  <c r="R62" i="21" s="1"/>
  <c r="Y62" i="27" s="1"/>
  <c r="V27" i="21"/>
  <c r="R70" i="21" s="1"/>
  <c r="Y70" i="27" s="1"/>
  <c r="A103" i="20"/>
  <c r="A88" i="20"/>
  <c r="A49" i="3"/>
  <c r="V43" i="22" l="1"/>
  <c r="V42" i="22"/>
  <c r="V44" i="22"/>
  <c r="V42" i="23"/>
  <c r="V44" i="23"/>
  <c r="V43" i="23"/>
  <c r="V44" i="24"/>
  <c r="V43" i="24"/>
  <c r="V42" i="24"/>
  <c r="V44" i="21"/>
  <c r="V42" i="21"/>
  <c r="V43" i="21"/>
  <c r="R113" i="3" l="1"/>
  <c r="H108" i="3"/>
  <c r="C108" i="3"/>
  <c r="A106" i="3"/>
  <c r="A103" i="3"/>
  <c r="A102" i="3"/>
  <c r="A100" i="3"/>
  <c r="R98" i="3"/>
  <c r="AB31" i="3"/>
  <c r="AB32" i="3" s="1"/>
  <c r="AB33" i="3" s="1"/>
  <c r="AB34" i="3" s="1"/>
  <c r="AB35" i="3" s="1"/>
  <c r="AB36" i="3" s="1"/>
  <c r="AB37" i="3" s="1"/>
  <c r="AB38" i="3" s="1"/>
  <c r="AB39" i="3" s="1"/>
  <c r="AB20" i="3"/>
  <c r="AB21" i="3" s="1"/>
  <c r="AB22" i="3" s="1"/>
  <c r="AB23" i="3" s="1"/>
  <c r="AB24" i="3" s="1"/>
  <c r="AB25" i="3" s="1"/>
  <c r="AB26" i="3" s="1"/>
  <c r="AB27" i="3" s="1"/>
  <c r="AB28" i="3" s="1"/>
  <c r="AB29" i="3" s="1"/>
  <c r="AB30" i="3" s="1"/>
  <c r="AA20" i="3"/>
  <c r="AB11" i="3"/>
  <c r="AB12" i="3" s="1"/>
  <c r="AB13" i="3" s="1"/>
  <c r="AB14" i="3" s="1"/>
  <c r="AB15" i="3" s="1"/>
  <c r="AB16" i="3" s="1"/>
  <c r="AB17" i="3" s="1"/>
  <c r="AB18" i="3" s="1"/>
  <c r="AB19" i="3" s="1"/>
  <c r="AA11" i="3"/>
  <c r="AA12" i="3" s="1"/>
  <c r="T11" i="3" l="1"/>
  <c r="U11" i="3"/>
  <c r="T12" i="3"/>
  <c r="U12" i="3"/>
  <c r="T13" i="3"/>
  <c r="U13" i="3"/>
  <c r="T14" i="3"/>
  <c r="U14" i="3"/>
  <c r="T15" i="3"/>
  <c r="U15" i="3"/>
  <c r="T16" i="3"/>
  <c r="U16" i="3"/>
  <c r="T17" i="3"/>
  <c r="U17" i="3"/>
  <c r="T18" i="3"/>
  <c r="U18" i="3"/>
  <c r="T19" i="3"/>
  <c r="U19" i="3"/>
  <c r="T20" i="3"/>
  <c r="U20" i="3"/>
  <c r="T21" i="3"/>
  <c r="U21" i="3"/>
  <c r="T22" i="3"/>
  <c r="U22" i="3"/>
  <c r="T23" i="3"/>
  <c r="U23" i="3"/>
  <c r="T24" i="3"/>
  <c r="U24" i="3"/>
  <c r="T25" i="3"/>
  <c r="U25" i="3"/>
  <c r="T26" i="3"/>
  <c r="U26" i="3"/>
  <c r="T27" i="3"/>
  <c r="U27" i="3"/>
  <c r="T28" i="3"/>
  <c r="U28" i="3"/>
  <c r="T29" i="3"/>
  <c r="U29" i="3"/>
  <c r="T30" i="3"/>
  <c r="U30" i="3"/>
  <c r="T31" i="3"/>
  <c r="U31" i="3"/>
  <c r="T32" i="3"/>
  <c r="U32" i="3"/>
  <c r="T33" i="3"/>
  <c r="U33" i="3"/>
  <c r="T34" i="3"/>
  <c r="U34" i="3"/>
  <c r="T35" i="3"/>
  <c r="U35" i="3"/>
  <c r="T36" i="3"/>
  <c r="U36" i="3"/>
  <c r="T37" i="3"/>
  <c r="U37" i="3"/>
  <c r="T38" i="3"/>
  <c r="U38" i="3"/>
  <c r="T39" i="3"/>
  <c r="U39" i="3"/>
  <c r="R42" i="3" l="1"/>
  <c r="R43" i="3"/>
  <c r="R44" i="3"/>
  <c r="B112" i="3"/>
  <c r="B111" i="3"/>
  <c r="B110" i="3"/>
  <c r="V39" i="3"/>
  <c r="V33" i="3"/>
  <c r="V13" i="3"/>
  <c r="V35" i="3"/>
  <c r="V31" i="3"/>
  <c r="V27" i="3"/>
  <c r="V23" i="3"/>
  <c r="V28" i="3"/>
  <c r="V16" i="3"/>
  <c r="V21" i="3"/>
  <c r="V36" i="3"/>
  <c r="V32" i="3"/>
  <c r="V24" i="3"/>
  <c r="V20" i="3"/>
  <c r="V37" i="3"/>
  <c r="V38" i="3"/>
  <c r="V34" i="3"/>
  <c r="V30" i="3"/>
  <c r="V26" i="3"/>
  <c r="V22" i="3"/>
  <c r="V18" i="3"/>
  <c r="V14" i="3"/>
  <c r="V19" i="3"/>
  <c r="V15" i="3"/>
  <c r="V11" i="3"/>
  <c r="V12" i="3"/>
  <c r="V29" i="3"/>
  <c r="V25" i="3"/>
  <c r="V17" i="3"/>
  <c r="R83" i="3"/>
  <c r="V43" i="3" l="1"/>
  <c r="V42" i="3"/>
  <c r="V44" i="3"/>
  <c r="H51" i="3"/>
  <c r="C51" i="3"/>
  <c r="A46" i="3"/>
  <c r="A45" i="3"/>
  <c r="A43" i="3"/>
  <c r="A88" i="3"/>
  <c r="A87" i="3"/>
  <c r="A85" i="3"/>
  <c r="A91" i="3"/>
  <c r="H93" i="3"/>
  <c r="C93" i="3"/>
  <c r="C82" i="3"/>
  <c r="C82" i="27" s="1"/>
  <c r="B82" i="3"/>
  <c r="C81" i="3"/>
  <c r="C81" i="27" s="1"/>
  <c r="B81" i="3"/>
  <c r="C80" i="3"/>
  <c r="B80" i="3"/>
  <c r="C79" i="3"/>
  <c r="B79" i="3"/>
  <c r="C78" i="3"/>
  <c r="B78" i="3"/>
  <c r="C77" i="3"/>
  <c r="B77" i="3"/>
  <c r="C76" i="3"/>
  <c r="B76" i="3"/>
  <c r="C75" i="3"/>
  <c r="B75" i="3"/>
  <c r="C74" i="3"/>
  <c r="B74" i="3"/>
  <c r="C73" i="3"/>
  <c r="C73" i="27" s="1"/>
  <c r="B73" i="3"/>
  <c r="C72" i="3"/>
  <c r="C72" i="27" s="1"/>
  <c r="B72" i="3"/>
  <c r="C71" i="3"/>
  <c r="B71" i="3"/>
  <c r="C70" i="3"/>
  <c r="B70" i="3"/>
  <c r="C69" i="3"/>
  <c r="B69" i="3"/>
  <c r="C68" i="3"/>
  <c r="B68" i="3"/>
  <c r="C67" i="3"/>
  <c r="B67" i="3"/>
  <c r="C66" i="3"/>
  <c r="B66" i="3"/>
  <c r="C65" i="3"/>
  <c r="B65" i="3"/>
  <c r="C64" i="3"/>
  <c r="B64" i="3"/>
  <c r="C63" i="3"/>
  <c r="B63" i="3"/>
  <c r="B62" i="3"/>
  <c r="C61" i="3"/>
  <c r="C61" i="27" s="1"/>
  <c r="B61" i="3"/>
  <c r="C60" i="3"/>
  <c r="B60" i="3"/>
  <c r="C59" i="3"/>
  <c r="B59" i="3"/>
  <c r="C58" i="3"/>
  <c r="B58" i="3"/>
  <c r="C57" i="3"/>
  <c r="B57" i="3"/>
  <c r="C56" i="3"/>
  <c r="B56" i="3"/>
  <c r="C55" i="3"/>
  <c r="B55" i="3"/>
  <c r="C54" i="3"/>
  <c r="B54" i="3"/>
  <c r="AA31" i="3"/>
  <c r="AA32" i="3" s="1"/>
  <c r="AA33" i="3" s="1"/>
  <c r="AA34" i="3" s="1"/>
  <c r="AA35" i="3" s="1"/>
  <c r="AA36" i="3" s="1"/>
  <c r="AA37" i="3" s="1"/>
  <c r="AA21" i="3"/>
  <c r="AA22" i="3" s="1"/>
  <c r="AA23" i="3" s="1"/>
  <c r="AA24" i="3" s="1"/>
  <c r="AA25" i="3" s="1"/>
  <c r="AA26" i="3" s="1"/>
  <c r="AA27" i="3" s="1"/>
  <c r="AA28" i="3" s="1"/>
  <c r="AA29" i="3" s="1"/>
  <c r="AA30" i="3" s="1"/>
  <c r="AA13" i="3"/>
  <c r="AA14" i="3" s="1"/>
  <c r="AA15" i="3" s="1"/>
  <c r="AA16" i="3" s="1"/>
  <c r="AA17" i="3" s="1"/>
  <c r="AA18" i="3" s="1"/>
  <c r="AA19" i="3" s="1"/>
  <c r="AA38" i="3" l="1"/>
  <c r="AA39" i="3" s="1"/>
  <c r="B97" i="3" s="1"/>
  <c r="B95" i="3"/>
  <c r="B96" i="3"/>
  <c r="R82" i="3"/>
  <c r="T82" i="27" s="1"/>
  <c r="R72" i="3"/>
  <c r="T72" i="27" s="1"/>
  <c r="R55" i="3"/>
  <c r="T55" i="27" s="1"/>
  <c r="R57" i="3"/>
  <c r="T57" i="27" s="1"/>
  <c r="R59" i="3"/>
  <c r="T59" i="27" s="1"/>
  <c r="R62" i="3"/>
  <c r="T62" i="27" s="1"/>
  <c r="R67" i="3"/>
  <c r="T67" i="27" s="1"/>
  <c r="R71" i="3"/>
  <c r="T71" i="27" s="1"/>
  <c r="R76" i="3"/>
  <c r="T76" i="27" s="1"/>
  <c r="R80" i="3"/>
  <c r="T80" i="27" s="1"/>
  <c r="R63" i="3"/>
  <c r="T63" i="27" s="1"/>
  <c r="R64" i="3"/>
  <c r="T64" i="27" s="1"/>
  <c r="R77" i="3"/>
  <c r="T77" i="27" s="1"/>
  <c r="R81" i="3"/>
  <c r="T81" i="27" s="1"/>
  <c r="R56" i="3"/>
  <c r="T56" i="27" s="1"/>
  <c r="R58" i="3"/>
  <c r="T58" i="27" s="1"/>
  <c r="R60" i="3"/>
  <c r="T60" i="27" s="1"/>
  <c r="R61" i="3"/>
  <c r="T61" i="27" s="1"/>
  <c r="R66" i="3"/>
  <c r="T66" i="27" s="1"/>
  <c r="R70" i="3"/>
  <c r="T70" i="27" s="1"/>
  <c r="R74" i="3"/>
  <c r="T74" i="27" s="1"/>
  <c r="R75" i="3"/>
  <c r="T75" i="27" s="1"/>
  <c r="R79" i="3"/>
  <c r="T79" i="27" s="1"/>
  <c r="R68" i="3"/>
  <c r="T68" i="27" s="1"/>
  <c r="R65" i="3"/>
  <c r="T65" i="27" s="1"/>
  <c r="R69" i="3"/>
  <c r="T69" i="27" s="1"/>
  <c r="R73" i="3"/>
  <c r="T73" i="27" s="1"/>
  <c r="R78" i="3"/>
  <c r="T78" i="27" s="1"/>
  <c r="R54" i="3"/>
  <c r="T54" i="27" s="1"/>
  <c r="C82" i="20" l="1"/>
  <c r="U39" i="20"/>
  <c r="T39" i="20"/>
  <c r="T38" i="20"/>
  <c r="U38" i="20"/>
  <c r="C81" i="20"/>
  <c r="U30" i="20"/>
  <c r="T30" i="20"/>
  <c r="C73" i="20"/>
  <c r="C72" i="20"/>
  <c r="T29" i="20"/>
  <c r="U29" i="20"/>
  <c r="U18" i="20"/>
  <c r="T18" i="20"/>
  <c r="C61" i="20"/>
  <c r="R42" i="20" l="1"/>
  <c r="R44" i="20"/>
  <c r="V33" i="20"/>
  <c r="R76" i="20" s="1"/>
  <c r="U76" i="27" s="1"/>
  <c r="B95" i="20"/>
  <c r="V23" i="20"/>
  <c r="R66" i="20" s="1"/>
  <c r="U66" i="27" s="1"/>
  <c r="V35" i="20"/>
  <c r="R78" i="20" s="1"/>
  <c r="U78" i="27" s="1"/>
  <c r="V16" i="20"/>
  <c r="R59" i="20" s="1"/>
  <c r="U59" i="27" s="1"/>
  <c r="V31" i="20"/>
  <c r="R74" i="20" s="1"/>
  <c r="U74" i="27" s="1"/>
  <c r="B110" i="20"/>
  <c r="V32" i="20"/>
  <c r="R75" i="20" s="1"/>
  <c r="U75" i="27" s="1"/>
  <c r="V21" i="20"/>
  <c r="R64" i="20" s="1"/>
  <c r="U64" i="27" s="1"/>
  <c r="V37" i="20"/>
  <c r="R80" i="20" s="1"/>
  <c r="U80" i="27" s="1"/>
  <c r="R43" i="20"/>
  <c r="V39" i="20"/>
  <c r="R82" i="20" s="1"/>
  <c r="U82" i="27" s="1"/>
  <c r="V13" i="20"/>
  <c r="R56" i="20" s="1"/>
  <c r="U56" i="27" s="1"/>
  <c r="V29" i="20"/>
  <c r="R72" i="20" s="1"/>
  <c r="U72" i="27" s="1"/>
  <c r="B96" i="20"/>
  <c r="V14" i="20"/>
  <c r="R57" i="20" s="1"/>
  <c r="U57" i="27" s="1"/>
  <c r="V17" i="20"/>
  <c r="R60" i="20" s="1"/>
  <c r="U60" i="27" s="1"/>
  <c r="V20" i="20"/>
  <c r="R63" i="20" s="1"/>
  <c r="U63" i="27" s="1"/>
  <c r="V30" i="20"/>
  <c r="R73" i="20" s="1"/>
  <c r="U73" i="27" s="1"/>
  <c r="V18" i="20"/>
  <c r="R61" i="20" s="1"/>
  <c r="U61" i="27" s="1"/>
  <c r="V12" i="20"/>
  <c r="R55" i="20" s="1"/>
  <c r="U55" i="27" s="1"/>
  <c r="V22" i="20"/>
  <c r="R65" i="20" s="1"/>
  <c r="U65" i="27" s="1"/>
  <c r="V25" i="20"/>
  <c r="R68" i="20" s="1"/>
  <c r="U68" i="27" s="1"/>
  <c r="V26" i="20"/>
  <c r="R69" i="20" s="1"/>
  <c r="U69" i="27" s="1"/>
  <c r="V11" i="20"/>
  <c r="R54" i="20" s="1"/>
  <c r="U54" i="27" s="1"/>
  <c r="V34" i="20"/>
  <c r="R77" i="20" s="1"/>
  <c r="U77" i="27" s="1"/>
  <c r="V28" i="20"/>
  <c r="R71" i="20" s="1"/>
  <c r="U71" i="27" s="1"/>
  <c r="V38" i="20"/>
  <c r="R81" i="20" s="1"/>
  <c r="U81" i="27" s="1"/>
  <c r="V19" i="20"/>
  <c r="R62" i="20" s="1"/>
  <c r="U62" i="27" s="1"/>
  <c r="V24" i="20"/>
  <c r="R67" i="20" s="1"/>
  <c r="U67" i="27" s="1"/>
  <c r="B112" i="20"/>
  <c r="V15" i="20"/>
  <c r="R58" i="20" s="1"/>
  <c r="U58" i="27" s="1"/>
  <c r="V36" i="20"/>
  <c r="R79" i="20" s="1"/>
  <c r="U79" i="27" s="1"/>
  <c r="B111" i="20"/>
  <c r="V27" i="20"/>
  <c r="R70" i="20" s="1"/>
  <c r="U70" i="27" s="1"/>
  <c r="B97" i="20"/>
  <c r="AD67" i="27" l="1"/>
  <c r="AA67" i="27"/>
  <c r="AD65" i="27"/>
  <c r="AA65" i="27"/>
  <c r="AA72" i="27"/>
  <c r="AD72" i="27"/>
  <c r="AA74" i="27"/>
  <c r="AD74" i="27"/>
  <c r="AD62" i="27"/>
  <c r="AA62" i="27"/>
  <c r="AD55" i="27"/>
  <c r="AA55" i="27"/>
  <c r="AD56" i="27"/>
  <c r="AA56" i="27"/>
  <c r="AD59" i="27"/>
  <c r="AA59" i="27"/>
  <c r="AA81" i="27"/>
  <c r="AD81" i="27"/>
  <c r="AA61" i="27"/>
  <c r="AD61" i="27"/>
  <c r="AA82" i="27"/>
  <c r="AD82" i="27"/>
  <c r="AA78" i="27"/>
  <c r="AD78" i="27"/>
  <c r="AD73" i="27"/>
  <c r="AA73" i="27"/>
  <c r="AA66" i="27"/>
  <c r="AD66" i="27"/>
  <c r="AD70" i="27"/>
  <c r="AA70" i="27"/>
  <c r="AA77" i="27"/>
  <c r="AD77" i="27"/>
  <c r="AA63" i="27"/>
  <c r="AD63" i="27"/>
  <c r="AA80" i="27"/>
  <c r="AD80" i="27"/>
  <c r="AA71" i="27"/>
  <c r="AD71" i="27"/>
  <c r="AA79" i="27"/>
  <c r="AD79" i="27"/>
  <c r="AA54" i="27"/>
  <c r="AD54" i="27"/>
  <c r="AD60" i="27"/>
  <c r="AA60" i="27"/>
  <c r="AA64" i="27"/>
  <c r="AD64" i="27"/>
  <c r="AD76" i="27"/>
  <c r="AA76" i="27"/>
  <c r="AA58" i="27"/>
  <c r="AD58" i="27"/>
  <c r="AA69" i="27"/>
  <c r="AD69" i="27"/>
  <c r="AD57" i="27"/>
  <c r="AA57" i="27"/>
  <c r="AD75" i="27"/>
  <c r="AA75" i="27"/>
  <c r="AA68" i="27"/>
  <c r="AD68" i="27"/>
  <c r="V42" i="20"/>
  <c r="V43" i="20"/>
  <c r="V44" i="20"/>
  <c r="AC76" i="27" l="1"/>
  <c r="AB76" i="27"/>
  <c r="AC59" i="27"/>
  <c r="AB59" i="27"/>
  <c r="AC77" i="27"/>
  <c r="AB77" i="27"/>
  <c r="AC78" i="27"/>
  <c r="AB78" i="27"/>
  <c r="AB74" i="27"/>
  <c r="AC74" i="27"/>
  <c r="Z74" i="27" s="1"/>
  <c r="AC70" i="27"/>
  <c r="AB70" i="27"/>
  <c r="AC56" i="27"/>
  <c r="AB56" i="27"/>
  <c r="AC71" i="27"/>
  <c r="AB71" i="27"/>
  <c r="AB82" i="27"/>
  <c r="AC82" i="27"/>
  <c r="Z82" i="27" s="1"/>
  <c r="R82" i="27" s="1"/>
  <c r="AB72" i="27"/>
  <c r="AC72" i="27"/>
  <c r="Z72" i="27" s="1"/>
  <c r="R72" i="27" s="1"/>
  <c r="AC64" i="27"/>
  <c r="Z64" i="27" s="1"/>
  <c r="R64" i="27" s="1"/>
  <c r="AB64" i="27"/>
  <c r="AC60" i="27"/>
  <c r="AB60" i="27"/>
  <c r="AC55" i="27"/>
  <c r="Z55" i="27" s="1"/>
  <c r="R55" i="27" s="1"/>
  <c r="AB55" i="27"/>
  <c r="AB65" i="27"/>
  <c r="AC65" i="27"/>
  <c r="AC79" i="27"/>
  <c r="AB79" i="27"/>
  <c r="AC80" i="27"/>
  <c r="Z80" i="27" s="1"/>
  <c r="R80" i="27" s="1"/>
  <c r="AB80" i="27"/>
  <c r="AB66" i="27"/>
  <c r="AC66" i="27"/>
  <c r="Z66" i="27" s="1"/>
  <c r="R66" i="27" s="1"/>
  <c r="AC61" i="27"/>
  <c r="AB61" i="27"/>
  <c r="AB57" i="27"/>
  <c r="AC57" i="27"/>
  <c r="AC69" i="27"/>
  <c r="AB69" i="27"/>
  <c r="AB73" i="27"/>
  <c r="AC73" i="27"/>
  <c r="AC62" i="27"/>
  <c r="AB62" i="27"/>
  <c r="AB67" i="27"/>
  <c r="AC67" i="27"/>
  <c r="AC75" i="27"/>
  <c r="AB75" i="27"/>
  <c r="AC68" i="27"/>
  <c r="AB68" i="27"/>
  <c r="AB58" i="27"/>
  <c r="AC58" i="27"/>
  <c r="AC54" i="27"/>
  <c r="AB54" i="27"/>
  <c r="AC63" i="27"/>
  <c r="AB63" i="27"/>
  <c r="AB81" i="27"/>
  <c r="AC81" i="27"/>
  <c r="Z62" i="27" l="1"/>
  <c r="R62" i="27" s="1"/>
  <c r="Z61" i="27"/>
  <c r="R61" i="27" s="1"/>
  <c r="Z70" i="27"/>
  <c r="R70" i="27" s="1"/>
  <c r="Z63" i="27"/>
  <c r="R63" i="27" s="1"/>
  <c r="Z54" i="27"/>
  <c r="R54" i="27" s="1"/>
  <c r="Z79" i="27"/>
  <c r="R79" i="27" s="1"/>
  <c r="Z56" i="27"/>
  <c r="R56" i="27" s="1"/>
  <c r="Z75" i="27"/>
  <c r="R75" i="27" s="1"/>
  <c r="Z69" i="27"/>
  <c r="R69" i="27" s="1"/>
  <c r="Z77" i="27"/>
  <c r="R77" i="27" s="1"/>
  <c r="Z60" i="27"/>
  <c r="R60" i="27" s="1"/>
  <c r="Z71" i="27"/>
  <c r="R71" i="27" s="1"/>
  <c r="Z78" i="27"/>
  <c r="R78" i="27" s="1"/>
  <c r="Z68" i="27"/>
  <c r="R68" i="27" s="1"/>
  <c r="Z76" i="27"/>
  <c r="R76" i="27" s="1"/>
  <c r="Z59" i="27"/>
  <c r="R59" i="27" s="1"/>
  <c r="Z57" i="27"/>
  <c r="R57" i="27" s="1"/>
  <c r="Z67" i="27"/>
  <c r="R67" i="27" s="1"/>
  <c r="Z58" i="27"/>
  <c r="R58" i="27" s="1"/>
  <c r="Z65" i="27"/>
  <c r="R65" i="27" s="1"/>
  <c r="R74" i="27"/>
  <c r="Z81" i="27"/>
  <c r="R81" i="27" s="1"/>
  <c r="Z73" i="27"/>
  <c r="R73" i="27" s="1"/>
  <c r="V47" i="27" l="1"/>
  <c r="R44" i="27" s="1"/>
  <c r="V45" i="27"/>
  <c r="R42" i="27" s="1"/>
  <c r="V46" i="27"/>
  <c r="R43" i="27" s="1"/>
</calcChain>
</file>

<file path=xl/comments1.xml><?xml version="1.0" encoding="utf-8"?>
<comments xmlns="http://schemas.openxmlformats.org/spreadsheetml/2006/main">
  <authors>
    <author>Christian Rietzscher</author>
    <author>Kaettnis, Meike</author>
  </authors>
  <commentList>
    <comment ref="C21" authorId="0" shapeId="0">
      <text>
        <r>
          <rPr>
            <sz val="9"/>
            <color indexed="81"/>
            <rFont val="Segoe UI"/>
            <charset val="1"/>
          </rPr>
          <t>Beispielsweise Zugriff auf Live-Daten einer Produktionsstrecke
oder
anonymisierte Nutzerdaten aus Online-Shops</t>
        </r>
      </text>
    </comment>
    <comment ref="C22" authorId="0" shapeId="0">
      <text>
        <r>
          <rPr>
            <sz val="9"/>
            <color indexed="81"/>
            <rFont val="Segoe UI"/>
            <family val="2"/>
          </rPr>
          <t>Beispielsweise (interaktive) Analyse der Nutzerdaten eines Online-Shops
oder
computergestützte Planung und Durchführung der Bewässerung von Agrarflächen</t>
        </r>
      </text>
    </comment>
    <comment ref="C24" authorId="0" shapeId="0">
      <text>
        <r>
          <rPr>
            <sz val="9"/>
            <color indexed="81"/>
            <rFont val="Segoe UI"/>
            <family val="2"/>
          </rPr>
          <t>Beispielsweise CAN-Bus-Schnittstellen, digitale Messgeräte, Datenlogger, (3D-)Drucker, (3D-)Scanner</t>
        </r>
      </text>
    </comment>
    <comment ref="C25" authorId="0" shapeId="0">
      <text>
        <r>
          <rPr>
            <sz val="9"/>
            <color indexed="81"/>
            <rFont val="Segoe UI"/>
            <family val="2"/>
          </rPr>
          <t>Digitale Endgeräte ohne expliziten Bezug zum Fachbereich/Ausbildungsberuf.</t>
        </r>
      </text>
    </comment>
    <comment ref="C26" authorId="0" shapeId="0">
      <text>
        <r>
          <rPr>
            <sz val="9"/>
            <color indexed="81"/>
            <rFont val="Segoe UI"/>
            <family val="2"/>
          </rPr>
          <t xml:space="preserve">Aufbereiten von Dateiformaten für andere Anwendungsfälle/Software, beispielsweise Konvertieren von Textdokumenten in PDF-Format
oder
Einladen von IGES-Formaten in CAD-Programme
</t>
        </r>
      </text>
    </comment>
    <comment ref="C27" authorId="0" shapeId="0">
      <text>
        <r>
          <rPr>
            <sz val="9"/>
            <color indexed="81"/>
            <rFont val="Segoe UI"/>
            <family val="2"/>
          </rPr>
          <t>Beispielsweise Auswerten von Rohdaten aus Messergebnissen in einer Tabellenkalkulation
oder
Datenaustausch zwischen CAD-Programm und CNC-Fräse
oder 
Abgleich der Daten des Warenwirtschaftssystems mit Nutzerdaten aus einem Online-Shop</t>
        </r>
      </text>
    </comment>
    <comment ref="C28" authorId="1" shapeId="0">
      <text>
        <r>
          <rPr>
            <sz val="9"/>
            <color indexed="81"/>
            <rFont val="Tahoma"/>
            <family val="2"/>
          </rPr>
          <t>Groupware bezeichnet eine Software zur Unterstützung auch für orts- und zeitunabhängige Zusammenarbeit.</t>
        </r>
      </text>
    </comment>
    <comment ref="C31" authorId="0" shapeId="0">
      <text>
        <r>
          <rPr>
            <sz val="9"/>
            <color indexed="81"/>
            <rFont val="Segoe UI"/>
            <family val="2"/>
          </rPr>
          <t>Urheberrecht, Quellenangaben, Lizenformen und Copyright</t>
        </r>
      </text>
    </comment>
    <comment ref="C32" authorId="1" shapeId="0">
      <text>
        <r>
          <rPr>
            <sz val="9"/>
            <color indexed="81"/>
            <rFont val="Tahoma"/>
            <family val="2"/>
          </rPr>
          <t>Datensicherheit beschreibt das Sichern der Daten vor Verlust.</t>
        </r>
      </text>
    </comment>
    <comment ref="C33" authorId="1" shapeId="0">
      <text>
        <r>
          <rPr>
            <sz val="9"/>
            <color indexed="81"/>
            <rFont val="Tahoma"/>
            <family val="2"/>
          </rPr>
          <t>Datenschutz beschreibt das Sichern der Daten gegen nicht autorisierten Zugriff.</t>
        </r>
      </text>
    </comment>
    <comment ref="C34" authorId="1" shapeId="0">
      <text>
        <r>
          <rPr>
            <sz val="9"/>
            <color indexed="81"/>
            <rFont val="Tahoma"/>
            <family val="2"/>
          </rPr>
          <t>Beispielsweise Implementierung der Berechnung eines Vorwiderstands in einer Tabellenkalkulation
oder
Erstellen eines Web-Tools für einen Tilgungsplan</t>
        </r>
      </text>
    </comment>
    <comment ref="C35" authorId="1" shapeId="0">
      <text>
        <r>
          <rPr>
            <sz val="9"/>
            <color indexed="81"/>
            <rFont val="Tahoma"/>
            <family val="2"/>
          </rPr>
          <t>Beispielsweise Einstellen der Baudrate einer seriellen Schnittstelle
oder
Konfigurieren eines 3D-Druckprogramms für einen konkreten 3D-Drucker
oder
Einstellung der Formate von Briefen und Umschlägen in einer Nutzerdaten-bank</t>
        </r>
      </text>
    </comment>
    <comment ref="C36" authorId="1" shapeId="0">
      <text>
        <r>
          <rPr>
            <sz val="9"/>
            <color indexed="81"/>
            <rFont val="Tahoma"/>
            <family val="2"/>
          </rPr>
          <t>Beispielsweise Einrichten eines E-Mail-Klienten
oder
Einstellen des Farbschemas einer Entwicklungsumgebung
oder
Anpassung eines Textverarbeitungsprogramms durch Ein- und Ausblenden der Werkzeugkästen und Menüleisten</t>
        </r>
      </text>
    </comment>
    <comment ref="C37" authorId="1" shapeId="0">
      <text>
        <r>
          <rPr>
            <sz val="9"/>
            <color indexed="81"/>
            <rFont val="Tahoma"/>
            <family val="2"/>
          </rPr>
          <t>Beispielsweise Einrichten der Kommunikation zwischen Computer und Drucker
oder
automatisierte, drahtlose Übertragung der Stammwürze in eine Brauereisteuerung
oder
drahtloses Erfassen des Blutzuckerwertes mittels NFC-Technilogie</t>
        </r>
      </text>
    </comment>
  </commentList>
</comments>
</file>

<file path=xl/comments2.xml><?xml version="1.0" encoding="utf-8"?>
<comments xmlns="http://schemas.openxmlformats.org/spreadsheetml/2006/main">
  <authors>
    <author>Christian Rietzscher</author>
    <author>Kaettnis, Meike</author>
  </authors>
  <commentList>
    <comment ref="C21" authorId="0" shapeId="0">
      <text>
        <r>
          <rPr>
            <sz val="9"/>
            <color indexed="81"/>
            <rFont val="Segoe UI"/>
            <charset val="1"/>
          </rPr>
          <t>Beispielsweise Zugriff auf Live-Daten einer Produktionsstrecke
oder
anonymisierte Nutzerdaten aus Online-Shops</t>
        </r>
      </text>
    </comment>
    <comment ref="C22" authorId="0" shapeId="0">
      <text>
        <r>
          <rPr>
            <sz val="9"/>
            <color indexed="81"/>
            <rFont val="Segoe UI"/>
            <family val="2"/>
          </rPr>
          <t>Beispielsweise (interaktive) Analyse der Nutzerdaten eines Online-Shops
oder
computergestützte Planung und Durchführung der Bewässerung von Agrarflächen</t>
        </r>
      </text>
    </comment>
    <comment ref="C24" authorId="0" shapeId="0">
      <text>
        <r>
          <rPr>
            <sz val="9"/>
            <color indexed="81"/>
            <rFont val="Segoe UI"/>
            <family val="2"/>
          </rPr>
          <t>Beispielsweise CAN-Bus-Schnittstellen, digitale Messgeräte, Datenlogger, (3D-)Drucker, (3D-)Scanner</t>
        </r>
      </text>
    </comment>
    <comment ref="C25" authorId="0" shapeId="0">
      <text>
        <r>
          <rPr>
            <sz val="9"/>
            <color indexed="81"/>
            <rFont val="Segoe UI"/>
            <family val="2"/>
          </rPr>
          <t>Digitale Endgeräte ohne expliziten Bezug zum Fachbereich/Ausbildungsberuf.</t>
        </r>
      </text>
    </comment>
    <comment ref="C26" authorId="0" shapeId="0">
      <text>
        <r>
          <rPr>
            <sz val="9"/>
            <color indexed="81"/>
            <rFont val="Segoe UI"/>
            <family val="2"/>
          </rPr>
          <t xml:space="preserve">Aufbereiten von Dateiformaten für andere Anwendungsfälle/Software, beispielsweise Konvertieren von Textdokumenten in PDF-Format
oder
Einladen von IGES-Formaten in CAD-Programme
</t>
        </r>
      </text>
    </comment>
    <comment ref="C27" authorId="0" shapeId="0">
      <text>
        <r>
          <rPr>
            <sz val="9"/>
            <color indexed="81"/>
            <rFont val="Segoe UI"/>
            <family val="2"/>
          </rPr>
          <t>Beispielsweise Auswerten von Rohdaten aus Messergebnissen in einer Tabellenkalkulation
oder
Datenaustausch zwischen CAD-Programm und CNC-Fräse
oder 
Abgleich der Daten des Warenwirtschaftssystems mit Nutzerdaten aus einem Online-Shop</t>
        </r>
      </text>
    </comment>
    <comment ref="C28" authorId="1" shapeId="0">
      <text>
        <r>
          <rPr>
            <sz val="9"/>
            <color indexed="81"/>
            <rFont val="Tahoma"/>
            <family val="2"/>
          </rPr>
          <t>Groupware bezeichnet eine Software zur Unterstützung auch für orts- und zeitunabhängige Zusammenarbeit.</t>
        </r>
      </text>
    </comment>
    <comment ref="C31" authorId="0" shapeId="0">
      <text>
        <r>
          <rPr>
            <sz val="9"/>
            <color indexed="81"/>
            <rFont val="Segoe UI"/>
            <family val="2"/>
          </rPr>
          <t>Urheberrecht, Quellenangaben, Lizenformen und Copyright</t>
        </r>
      </text>
    </comment>
    <comment ref="C32" authorId="1" shapeId="0">
      <text>
        <r>
          <rPr>
            <sz val="9"/>
            <color indexed="81"/>
            <rFont val="Tahoma"/>
            <family val="2"/>
          </rPr>
          <t>Datensicherheit beschreibt das Sichern der Daten vor Verlust.</t>
        </r>
      </text>
    </comment>
    <comment ref="C33" authorId="1" shapeId="0">
      <text>
        <r>
          <rPr>
            <sz val="9"/>
            <color indexed="81"/>
            <rFont val="Tahoma"/>
            <family val="2"/>
          </rPr>
          <t>Datenschutz beschreibt das Sichern der Daten gegen nicht autorisierten Zugriff.</t>
        </r>
      </text>
    </comment>
    <comment ref="C34" authorId="1" shapeId="0">
      <text>
        <r>
          <rPr>
            <sz val="9"/>
            <color indexed="81"/>
            <rFont val="Tahoma"/>
            <family val="2"/>
          </rPr>
          <t>Beispielsweise Implementierung der Berechnung eines Vorwiderstands in einer Tabellenkalkulation
oder
Erstellen eines Web-Tools für einen Tilgungsplan</t>
        </r>
      </text>
    </comment>
    <comment ref="C35" authorId="1" shapeId="0">
      <text>
        <r>
          <rPr>
            <sz val="9"/>
            <color indexed="81"/>
            <rFont val="Tahoma"/>
            <family val="2"/>
          </rPr>
          <t>Beispielsweise Einstellen der Baudrate einer seriellen Schnittstelle
oder
Konfigurieren eines 3D-Druckprogramms für einen konkreten 3D-Drucker
oder
Einstellung der Formate von Briefen und Umschlägen in einer Nutzerdaten-bank</t>
        </r>
      </text>
    </comment>
    <comment ref="C36" authorId="1" shapeId="0">
      <text>
        <r>
          <rPr>
            <sz val="9"/>
            <color indexed="81"/>
            <rFont val="Tahoma"/>
            <family val="2"/>
          </rPr>
          <t>Beispielsweise Einrichten eines E-Mail-Klienten
oder
Einstellen des Farbschemas einer Entwicklungsumgebung
oder
Anpassung eines Textverarbeitungsprogramms durch Ein- und Ausblenden der Werkzeugkästen und Menüleisten</t>
        </r>
      </text>
    </comment>
    <comment ref="C37" authorId="1" shapeId="0">
      <text>
        <r>
          <rPr>
            <sz val="9"/>
            <color indexed="81"/>
            <rFont val="Tahoma"/>
            <family val="2"/>
          </rPr>
          <t>Beispielsweise Einrichten der Kommunikation zwischen Computer und Drucker
oder
automatisierte, drahtlose Übertragung der Stammwürze in eine Brauereisteuerung
oder
drahtloses Erfassen des Blutzuckerwertes mittels NFC-Technilogie</t>
        </r>
      </text>
    </comment>
  </commentList>
</comments>
</file>

<file path=xl/comments3.xml><?xml version="1.0" encoding="utf-8"?>
<comments xmlns="http://schemas.openxmlformats.org/spreadsheetml/2006/main">
  <authors>
    <author>Christian Rietzscher</author>
    <author>Kaettnis, Meike</author>
  </authors>
  <commentList>
    <comment ref="C21" authorId="0" shapeId="0">
      <text>
        <r>
          <rPr>
            <sz val="9"/>
            <color indexed="81"/>
            <rFont val="Segoe UI"/>
            <charset val="1"/>
          </rPr>
          <t>Beispielsweise Zugriff auf Live-Daten einer Produktionsstrecke
oder
anonymisierte Nutzerdaten aus Online-Shops</t>
        </r>
      </text>
    </comment>
    <comment ref="C22" authorId="0" shapeId="0">
      <text>
        <r>
          <rPr>
            <sz val="9"/>
            <color indexed="81"/>
            <rFont val="Segoe UI"/>
            <family val="2"/>
          </rPr>
          <t>Beispielsweise (interaktive) Analyse der Nutzerdaten eines Online-Shops
oder
computergestützte Planung und Durchführung der Bewässerung von Agrarflächen</t>
        </r>
      </text>
    </comment>
    <comment ref="C24" authorId="0" shapeId="0">
      <text>
        <r>
          <rPr>
            <sz val="9"/>
            <color indexed="81"/>
            <rFont val="Segoe UI"/>
            <family val="2"/>
          </rPr>
          <t>Beispielsweise CAN-Bus-Schnittstellen, digitale Messgeräte, Datenlogger, (3D-)Drucker, (3D-)Scanner</t>
        </r>
      </text>
    </comment>
    <comment ref="C25" authorId="0" shapeId="0">
      <text>
        <r>
          <rPr>
            <sz val="9"/>
            <color indexed="81"/>
            <rFont val="Segoe UI"/>
            <family val="2"/>
          </rPr>
          <t>Digitale Endgeräte ohne expliziten Bezug zum Fachbereich/Ausbildungsberuf.</t>
        </r>
      </text>
    </comment>
    <comment ref="C26" authorId="0" shapeId="0">
      <text>
        <r>
          <rPr>
            <sz val="9"/>
            <color indexed="81"/>
            <rFont val="Segoe UI"/>
            <family val="2"/>
          </rPr>
          <t xml:space="preserve">Aufbereiten von Dateiformaten für andere Anwendungsfälle/Software, beispielsweise Konvertieren von Textdokumenten in PDF-Format
oder
Einladen von IGES-Formaten in CAD-Programme
</t>
        </r>
      </text>
    </comment>
    <comment ref="C27" authorId="0" shapeId="0">
      <text>
        <r>
          <rPr>
            <sz val="9"/>
            <color indexed="81"/>
            <rFont val="Segoe UI"/>
            <family val="2"/>
          </rPr>
          <t>Beispielsweise Auswerten von Rohdaten aus Messergebnissen in einer Tabellenkalkulation
oder
Datenaustausch zwischen CAD-Programm und CNC-Fräse
oder 
Abgleich der Daten des Warenwirtschaftssystems mit Nutzerdaten aus einem Online-Shop</t>
        </r>
      </text>
    </comment>
    <comment ref="C28" authorId="1" shapeId="0">
      <text>
        <r>
          <rPr>
            <sz val="9"/>
            <color indexed="81"/>
            <rFont val="Tahoma"/>
            <family val="2"/>
          </rPr>
          <t>Groupware bezeichnet eine Software zur Unterstützung auch für orts- und zeitunabhängige Zusammenarbeit.</t>
        </r>
      </text>
    </comment>
    <comment ref="C31" authorId="0" shapeId="0">
      <text>
        <r>
          <rPr>
            <sz val="9"/>
            <color indexed="81"/>
            <rFont val="Segoe UI"/>
            <family val="2"/>
          </rPr>
          <t>Urheberrecht, Quellenangaben, Lizenformen und Copyright</t>
        </r>
      </text>
    </comment>
    <comment ref="C32" authorId="1" shapeId="0">
      <text>
        <r>
          <rPr>
            <sz val="9"/>
            <color indexed="81"/>
            <rFont val="Tahoma"/>
            <family val="2"/>
          </rPr>
          <t>Datensicherheit beschreibt das Sichern der Daten vor Verlust.</t>
        </r>
      </text>
    </comment>
    <comment ref="C33" authorId="1" shapeId="0">
      <text>
        <r>
          <rPr>
            <sz val="9"/>
            <color indexed="81"/>
            <rFont val="Tahoma"/>
            <family val="2"/>
          </rPr>
          <t>Datenschutz beschreibt das Sichern der Daten gegen nicht autorisierten Zugriff.</t>
        </r>
      </text>
    </comment>
    <comment ref="C34" authorId="1" shapeId="0">
      <text>
        <r>
          <rPr>
            <sz val="9"/>
            <color indexed="81"/>
            <rFont val="Tahoma"/>
            <family val="2"/>
          </rPr>
          <t>Beispielsweise Implementierung der Berechnung eines Vorwiderstands in einer Tabellenkalkulation
oder
Erstellen eines Web-Tools für einen Tilgungsplan</t>
        </r>
      </text>
    </comment>
    <comment ref="C35" authorId="1" shapeId="0">
      <text>
        <r>
          <rPr>
            <sz val="9"/>
            <color indexed="81"/>
            <rFont val="Tahoma"/>
            <family val="2"/>
          </rPr>
          <t>Beispielsweise Einstellen der Baudrate einer seriellen Schnittstelle
oder
Konfigurieren eines 3D-Druckprogramms für einen konkreten 3D-Drucker
oder
Einstellung der Formate von Briefen und Umschlägen in einer Nutzerdaten-bank</t>
        </r>
      </text>
    </comment>
    <comment ref="C36" authorId="1" shapeId="0">
      <text>
        <r>
          <rPr>
            <sz val="9"/>
            <color indexed="81"/>
            <rFont val="Tahoma"/>
            <family val="2"/>
          </rPr>
          <t>Beispielsweise Einrichten eines E-Mail-Klienten
oder
Einstellen des Farbschemas einer Entwicklungsumgebung
oder
Anpassung eines Textverarbeitungsprogramms durch Ein- und Ausblenden der Werkzeugkästen und Menüleisten</t>
        </r>
      </text>
    </comment>
    <comment ref="C37" authorId="1" shapeId="0">
      <text>
        <r>
          <rPr>
            <sz val="9"/>
            <color indexed="81"/>
            <rFont val="Tahoma"/>
            <family val="2"/>
          </rPr>
          <t>Beispielsweise Einrichten der Kommunikation zwischen Computer und Drucker
oder
automatisierte, drahtlose Übertragung der Stammwürze in eine Brauereisteuerung
oder
drahtloses Erfassen des Blutzuckerwertes mittels NFC-Technilogie</t>
        </r>
      </text>
    </comment>
  </commentList>
</comments>
</file>

<file path=xl/comments4.xml><?xml version="1.0" encoding="utf-8"?>
<comments xmlns="http://schemas.openxmlformats.org/spreadsheetml/2006/main">
  <authors>
    <author>Christian Rietzscher</author>
    <author>Kaettnis, Meike</author>
  </authors>
  <commentList>
    <comment ref="C21" authorId="0" shapeId="0">
      <text>
        <r>
          <rPr>
            <sz val="9"/>
            <color indexed="81"/>
            <rFont val="Segoe UI"/>
            <charset val="1"/>
          </rPr>
          <t>Beispielsweise Zugriff auf Live-Daten einer Produktionsstrecke
oder
anonymisierte Nutzerdaten aus Online-Shops</t>
        </r>
      </text>
    </comment>
    <comment ref="C22" authorId="0" shapeId="0">
      <text>
        <r>
          <rPr>
            <sz val="9"/>
            <color indexed="81"/>
            <rFont val="Segoe UI"/>
            <family val="2"/>
          </rPr>
          <t>Beispielsweise (interaktive) Analyse der Nutzerdaten eines Online-Shops
oder
computergestützte Planung und Durchführung der Bewässerung von Agrarflächen</t>
        </r>
      </text>
    </comment>
    <comment ref="C24" authorId="0" shapeId="0">
      <text>
        <r>
          <rPr>
            <sz val="9"/>
            <color indexed="81"/>
            <rFont val="Segoe UI"/>
            <family val="2"/>
          </rPr>
          <t>Beispielsweise CAN-Bus-Schnittstellen, digitale Messgeräte, Datenlogger, (3D-)Drucker, (3D-)Scanner</t>
        </r>
      </text>
    </comment>
    <comment ref="C25" authorId="0" shapeId="0">
      <text>
        <r>
          <rPr>
            <sz val="9"/>
            <color indexed="81"/>
            <rFont val="Segoe UI"/>
            <family val="2"/>
          </rPr>
          <t>Digitale Endgeräte ohne expliziten Bezug zum Fachbereich/Ausbildungsberuf.</t>
        </r>
      </text>
    </comment>
    <comment ref="C26" authorId="0" shapeId="0">
      <text>
        <r>
          <rPr>
            <sz val="9"/>
            <color indexed="81"/>
            <rFont val="Segoe UI"/>
            <family val="2"/>
          </rPr>
          <t xml:space="preserve">Aufbereiten von Dateiformaten für andere Anwendungsfälle/Software, beispielsweise Konvertieren von Textdokumenten in PDF-Format
oder
Einladen von IGES-Formaten in CAD-Programme
</t>
        </r>
      </text>
    </comment>
    <comment ref="C27" authorId="0" shapeId="0">
      <text>
        <r>
          <rPr>
            <sz val="9"/>
            <color indexed="81"/>
            <rFont val="Segoe UI"/>
            <family val="2"/>
          </rPr>
          <t>Beispielsweise Auswerten von Rohdaten aus Messergebnissen in einer Tabellenkalkulation
oder
Datenaustausch zwischen CAD-Programm und CNC-Fräse
oder 
Abgleich der Daten des Warenwirtschaftssystems mit Nutzerdaten aus einem Online-Shop</t>
        </r>
      </text>
    </comment>
    <comment ref="C28" authorId="1" shapeId="0">
      <text>
        <r>
          <rPr>
            <sz val="9"/>
            <color indexed="81"/>
            <rFont val="Tahoma"/>
            <family val="2"/>
          </rPr>
          <t>Groupware bezeichnet eine Software zur Unterstützung auch für orts- und zeitunabhängige Zusammenarbeit.</t>
        </r>
      </text>
    </comment>
    <comment ref="C31" authorId="0" shapeId="0">
      <text>
        <r>
          <rPr>
            <sz val="9"/>
            <color indexed="81"/>
            <rFont val="Segoe UI"/>
            <family val="2"/>
          </rPr>
          <t>Urheberrecht, Quellenangaben, Lizenformen und Copyright</t>
        </r>
      </text>
    </comment>
    <comment ref="C32" authorId="1" shapeId="0">
      <text>
        <r>
          <rPr>
            <sz val="9"/>
            <color indexed="81"/>
            <rFont val="Tahoma"/>
            <family val="2"/>
          </rPr>
          <t>Datensicherheit beschreibt das Sichern der Daten vor Verlust.</t>
        </r>
      </text>
    </comment>
    <comment ref="C33" authorId="1" shapeId="0">
      <text>
        <r>
          <rPr>
            <sz val="9"/>
            <color indexed="81"/>
            <rFont val="Tahoma"/>
            <family val="2"/>
          </rPr>
          <t>Datenschutz beschreibt das Sichern der Daten gegen nicht autorisierten Zugriff.</t>
        </r>
      </text>
    </comment>
    <comment ref="C34" authorId="1" shapeId="0">
      <text>
        <r>
          <rPr>
            <sz val="9"/>
            <color indexed="81"/>
            <rFont val="Tahoma"/>
            <family val="2"/>
          </rPr>
          <t>Beispielsweise Implementierung der Berechnung eines Vorwiderstands in einer Tabellenkalkulation
oder
Erstellen eines Web-Tools für einen Tilgungsplan</t>
        </r>
      </text>
    </comment>
    <comment ref="C35" authorId="1" shapeId="0">
      <text>
        <r>
          <rPr>
            <sz val="9"/>
            <color indexed="81"/>
            <rFont val="Tahoma"/>
            <family val="2"/>
          </rPr>
          <t>Beispielsweise Einstellen der Baudrate einer seriellen Schnittstelle
oder
Konfigurieren eines 3D-Druckprogramms für einen konkreten 3D-Drucker
oder
Einstellung der Formate von Briefen und Umschlägen in einer Nutzerdaten-bank</t>
        </r>
      </text>
    </comment>
    <comment ref="C36" authorId="1" shapeId="0">
      <text>
        <r>
          <rPr>
            <sz val="9"/>
            <color indexed="81"/>
            <rFont val="Tahoma"/>
            <family val="2"/>
          </rPr>
          <t>Beispielsweise Einrichten eines E-Mail-Klienten
oder
Einstellen des Farbschemas einer Entwicklungsumgebung
oder
Anpassung eines Textverarbeitungsprogramms durch Ein- und Ausblenden der Werkzeugkästen und Menüleisten</t>
        </r>
      </text>
    </comment>
    <comment ref="C37" authorId="1" shapeId="0">
      <text>
        <r>
          <rPr>
            <sz val="9"/>
            <color indexed="81"/>
            <rFont val="Tahoma"/>
            <family val="2"/>
          </rPr>
          <t>Beispielsweise Einrichten der Kommunikation zwischen Computer und Drucker
oder
automatisierte, drahtlose Übertragung der Stammwürze in eine Brauereisteuerung
oder
drahtloses Erfassen des Blutzuckerwertes mittels NFC-Technilogie</t>
        </r>
      </text>
    </comment>
  </commentList>
</comments>
</file>

<file path=xl/comments5.xml><?xml version="1.0" encoding="utf-8"?>
<comments xmlns="http://schemas.openxmlformats.org/spreadsheetml/2006/main">
  <authors>
    <author>Christian Rietzscher</author>
    <author>Kaettnis, Meike</author>
  </authors>
  <commentList>
    <comment ref="C21" authorId="0" shapeId="0">
      <text>
        <r>
          <rPr>
            <sz val="9"/>
            <color indexed="81"/>
            <rFont val="Segoe UI"/>
            <charset val="1"/>
          </rPr>
          <t>Beispielsweise Zugriff auf Live-Daten einer Produktionsstrecke
oder
anonymisierte Nutzerdaten aus Online-Shops</t>
        </r>
      </text>
    </comment>
    <comment ref="C22" authorId="0" shapeId="0">
      <text>
        <r>
          <rPr>
            <sz val="9"/>
            <color indexed="81"/>
            <rFont val="Segoe UI"/>
            <family val="2"/>
          </rPr>
          <t>Beispielsweise (interaktive) Analyse der Nutzerdaten eines Online-Shops
oder
computergestützte Planung und Durchführung der Bewässerung von Agrarflächen</t>
        </r>
      </text>
    </comment>
    <comment ref="C24" authorId="0" shapeId="0">
      <text>
        <r>
          <rPr>
            <sz val="9"/>
            <color indexed="81"/>
            <rFont val="Segoe UI"/>
            <family val="2"/>
          </rPr>
          <t>Beispielsweise CAN-Bus-Schnittstellen, digitale Messgeräte, Datenlogger, (3D-)Drucker, (3D-)Scanner</t>
        </r>
      </text>
    </comment>
    <comment ref="C25" authorId="0" shapeId="0">
      <text>
        <r>
          <rPr>
            <sz val="9"/>
            <color indexed="81"/>
            <rFont val="Segoe UI"/>
            <family val="2"/>
          </rPr>
          <t>Digitale Endgeräte ohne expliziten Bezug zum Fachbereich/Ausbildungsberuf.</t>
        </r>
      </text>
    </comment>
    <comment ref="C26" authorId="0" shapeId="0">
      <text>
        <r>
          <rPr>
            <sz val="9"/>
            <color indexed="81"/>
            <rFont val="Segoe UI"/>
            <family val="2"/>
          </rPr>
          <t xml:space="preserve">Aufbereiten von Dateiformaten für andere Anwendungsfälle/Software, beispielsweise Konvertieren von Textdokumenten in PDF-Format
oder
Einladen von IGES-Formaten in CAD-Programme
</t>
        </r>
      </text>
    </comment>
    <comment ref="C27" authorId="0" shapeId="0">
      <text>
        <r>
          <rPr>
            <sz val="9"/>
            <color indexed="81"/>
            <rFont val="Segoe UI"/>
            <family val="2"/>
          </rPr>
          <t>Beispielsweise Auswerten von Rohdaten aus Messergebnissen in einer Tabellenkalkulation
oder
Datenaustausch zwischen CAD-Programm und CNC-Fräse
oder 
Abgleich der Daten des Warenwirtschaftssystems mit Nutzerdaten aus einem Online-Shop</t>
        </r>
      </text>
    </comment>
    <comment ref="C28" authorId="1" shapeId="0">
      <text>
        <r>
          <rPr>
            <sz val="9"/>
            <color indexed="81"/>
            <rFont val="Tahoma"/>
            <family val="2"/>
          </rPr>
          <t>Groupware bezeichnet eine Software zur Unterstützung auch für orts- und zeitunabhängige Zusammenarbeit.</t>
        </r>
      </text>
    </comment>
    <comment ref="C31" authorId="0" shapeId="0">
      <text>
        <r>
          <rPr>
            <sz val="9"/>
            <color indexed="81"/>
            <rFont val="Segoe UI"/>
            <family val="2"/>
          </rPr>
          <t>Urheberrecht, Quellenangaben, Lizenformen und Copyright</t>
        </r>
      </text>
    </comment>
    <comment ref="C32" authorId="1" shapeId="0">
      <text>
        <r>
          <rPr>
            <sz val="9"/>
            <color indexed="81"/>
            <rFont val="Tahoma"/>
            <family val="2"/>
          </rPr>
          <t>Datensicherheit beschreibt das Sichern der Daten vor Verlust.</t>
        </r>
      </text>
    </comment>
    <comment ref="C33" authorId="1" shapeId="0">
      <text>
        <r>
          <rPr>
            <sz val="9"/>
            <color indexed="81"/>
            <rFont val="Tahoma"/>
            <family val="2"/>
          </rPr>
          <t>Datenschutz beschreibt das Sichern der Daten gegen nicht autorisierten Zugriff.</t>
        </r>
      </text>
    </comment>
    <comment ref="C34" authorId="1" shapeId="0">
      <text>
        <r>
          <rPr>
            <sz val="9"/>
            <color indexed="81"/>
            <rFont val="Tahoma"/>
            <family val="2"/>
          </rPr>
          <t>Beispielsweise Implementierung der Berechnung eines Vorwiderstands in einer Tabellenkalkulation
oder
Erstellen eines Web-Tools für einen Tilgungsplan</t>
        </r>
      </text>
    </comment>
    <comment ref="C35" authorId="1" shapeId="0">
      <text>
        <r>
          <rPr>
            <sz val="9"/>
            <color indexed="81"/>
            <rFont val="Tahoma"/>
            <family val="2"/>
          </rPr>
          <t>Beispielsweise Einstellen der Baudrate einer seriellen Schnittstelle
oder
Konfigurieren eines 3D-Druckprogramms für einen konkreten 3D-Drucker
oder
Einstellung der Formate von Briefen und Umschlägen in einer Nutzerdaten-bank</t>
        </r>
      </text>
    </comment>
    <comment ref="C36" authorId="1" shapeId="0">
      <text>
        <r>
          <rPr>
            <sz val="9"/>
            <color indexed="81"/>
            <rFont val="Tahoma"/>
            <family val="2"/>
          </rPr>
          <t>Beispielsweise Einrichten eines E-Mail-Klienten
oder
Einstellen des Farbschemas einer Entwicklungsumgebung
oder
Anpassung eines Textverarbeitungsprogramms durch Ein- und Ausblenden der Werkzeugkästen und Menüleisten</t>
        </r>
      </text>
    </comment>
    <comment ref="C37" authorId="1" shapeId="0">
      <text>
        <r>
          <rPr>
            <sz val="9"/>
            <color indexed="81"/>
            <rFont val="Tahoma"/>
            <family val="2"/>
          </rPr>
          <t>Beispielsweise Einrichten der Kommunikation zwischen Computer und Drucker
oder
automatisierte, drahtlose Übertragung der Stammwürze in eine Brauereisteuerung
oder
drahtloses Erfassen des Blutzuckerwertes mittels NFC-Technilogie</t>
        </r>
      </text>
    </comment>
  </commentList>
</comments>
</file>

<file path=xl/comments6.xml><?xml version="1.0" encoding="utf-8"?>
<comments xmlns="http://schemas.openxmlformats.org/spreadsheetml/2006/main">
  <authors>
    <author>Christian Rietzscher</author>
    <author>Kaettnis, Meike</author>
  </authors>
  <commentList>
    <comment ref="C21" authorId="0" shapeId="0">
      <text>
        <r>
          <rPr>
            <sz val="9"/>
            <color indexed="81"/>
            <rFont val="Segoe UI"/>
            <charset val="1"/>
          </rPr>
          <t>Beispielsweise Zugriff auf Live-Daten einer Produktionsstrecke
oder
anonymisierte Nutzerdaten aus Online-Shops</t>
        </r>
      </text>
    </comment>
    <comment ref="C22" authorId="0" shapeId="0">
      <text>
        <r>
          <rPr>
            <sz val="9"/>
            <color indexed="81"/>
            <rFont val="Segoe UI"/>
            <family val="2"/>
          </rPr>
          <t>Beispielsweise (interaktive) Analyse der Nutzerdaten eines Online-Shops
oder
computergestützte Planung und Durchführung der Bewässerung von Agrarflächen</t>
        </r>
      </text>
    </comment>
    <comment ref="C24" authorId="0" shapeId="0">
      <text>
        <r>
          <rPr>
            <sz val="9"/>
            <color indexed="81"/>
            <rFont val="Segoe UI"/>
            <family val="2"/>
          </rPr>
          <t>Beispielsweise CAN-Bus-Schnittstellen, digitale Messgeräte, Datenlogger, (3D-)Drucker, (3D-)Scanner</t>
        </r>
      </text>
    </comment>
    <comment ref="C25" authorId="0" shapeId="0">
      <text>
        <r>
          <rPr>
            <sz val="9"/>
            <color indexed="81"/>
            <rFont val="Segoe UI"/>
            <family val="2"/>
          </rPr>
          <t>Digitale Endgeräte ohne expliziten Bezug zum Fachbereich/Ausbildungsberuf.</t>
        </r>
      </text>
    </comment>
    <comment ref="C26" authorId="0" shapeId="0">
      <text>
        <r>
          <rPr>
            <sz val="9"/>
            <color indexed="81"/>
            <rFont val="Segoe UI"/>
            <family val="2"/>
          </rPr>
          <t xml:space="preserve">Aufbereiten von Dateiformaten für andere Anwendungsfälle/Software, beispielsweise Konvertieren von Textdokumenten in PDF-Format
oder
Einladen von IGES-Formaten in CAD-Programme
</t>
        </r>
      </text>
    </comment>
    <comment ref="C27" authorId="0" shapeId="0">
      <text>
        <r>
          <rPr>
            <sz val="9"/>
            <color indexed="81"/>
            <rFont val="Segoe UI"/>
            <family val="2"/>
          </rPr>
          <t>Beispielsweise Auswerten von Rohdaten aus Messergebnissen in einer Tabellenkalkulation
oder
Datenaustausch zwischen CAD-Programm und CNC-Fräse
oder 
Abgleich der Daten des Warenwirtschaftssystems mit Nutzerdaten aus einem Online-Shop</t>
        </r>
      </text>
    </comment>
    <comment ref="C28" authorId="1" shapeId="0">
      <text>
        <r>
          <rPr>
            <sz val="9"/>
            <color indexed="81"/>
            <rFont val="Tahoma"/>
            <family val="2"/>
          </rPr>
          <t>Groupware bezeichnet eine Software zur Unterstützung auch für orts- und zeitunabhängige Zusammenarbeit.</t>
        </r>
      </text>
    </comment>
    <comment ref="C31" authorId="0" shapeId="0">
      <text>
        <r>
          <rPr>
            <sz val="9"/>
            <color indexed="81"/>
            <rFont val="Segoe UI"/>
            <family val="2"/>
          </rPr>
          <t>Urheberrecht, Quellenangaben, Lizenformen und Copyright</t>
        </r>
      </text>
    </comment>
    <comment ref="C32" authorId="1" shapeId="0">
      <text>
        <r>
          <rPr>
            <sz val="9"/>
            <color indexed="81"/>
            <rFont val="Tahoma"/>
            <family val="2"/>
          </rPr>
          <t>Datensicherheit beschreibt das Sichern der Daten vor Verlust.</t>
        </r>
      </text>
    </comment>
    <comment ref="C33" authorId="1" shapeId="0">
      <text>
        <r>
          <rPr>
            <sz val="9"/>
            <color indexed="81"/>
            <rFont val="Tahoma"/>
            <family val="2"/>
          </rPr>
          <t>Datenschutz beschreibt das Sichern der Daten gegen nicht autorisierten Zugriff.</t>
        </r>
      </text>
    </comment>
    <comment ref="C34" authorId="1" shapeId="0">
      <text>
        <r>
          <rPr>
            <sz val="9"/>
            <color indexed="81"/>
            <rFont val="Tahoma"/>
            <family val="2"/>
          </rPr>
          <t>Beispielsweise Implementierung der Berechnung eines Vorwiderstands in einer Tabellenkalkulation
oder
Erstellen eines Web-Tools für einen Tilgungsplan</t>
        </r>
      </text>
    </comment>
    <comment ref="C35" authorId="1" shapeId="0">
      <text>
        <r>
          <rPr>
            <sz val="9"/>
            <color indexed="81"/>
            <rFont val="Tahoma"/>
            <family val="2"/>
          </rPr>
          <t>Beispielsweise Einstellen der Baudrate einer seriellen Schnittstelle
oder
Konfigurieren eines 3D-Druckprogramms für einen konkreten 3D-Drucker
oder
Einstellung der Formate von Briefen und Umschlägen in einer Nutzerdaten-bank</t>
        </r>
      </text>
    </comment>
    <comment ref="C36" authorId="1" shapeId="0">
      <text>
        <r>
          <rPr>
            <sz val="9"/>
            <color indexed="81"/>
            <rFont val="Tahoma"/>
            <family val="2"/>
          </rPr>
          <t>Beispielsweise Einrichten eines E-Mail-Klienten
oder
Einstellen des Farbschemas einer Entwicklungsumgebung
oder
Anpassung eines Textverarbeitungsprogramms durch Ein- und Ausblenden der Werkzeugkästen und Menüleisten</t>
        </r>
      </text>
    </comment>
    <comment ref="C37" authorId="1" shapeId="0">
      <text>
        <r>
          <rPr>
            <sz val="9"/>
            <color indexed="81"/>
            <rFont val="Tahoma"/>
            <family val="2"/>
          </rPr>
          <t>Beispielsweise Einrichten der Kommunikation zwischen Computer und Drucker
oder
automatisierte, drahtlose Übertragung der Stammwürze in eine Brauereisteuerung
oder
drahtloses Erfassen des Blutzuckerwertes mittels NFC-Technilogie</t>
        </r>
      </text>
    </comment>
  </commentList>
</comments>
</file>

<file path=xl/comments7.xml><?xml version="1.0" encoding="utf-8"?>
<comments xmlns="http://schemas.openxmlformats.org/spreadsheetml/2006/main">
  <authors>
    <author>Kaettnis, Meike</author>
  </authors>
  <commentList>
    <comment ref="C21" authorId="0" shapeId="0">
      <text>
        <r>
          <rPr>
            <b/>
            <sz val="9"/>
            <color indexed="81"/>
            <rFont val="Tahoma"/>
            <family val="2"/>
          </rPr>
          <t>Kaettnis, Meike:</t>
        </r>
        <r>
          <rPr>
            <sz val="9"/>
            <color indexed="81"/>
            <rFont val="Tahoma"/>
            <family val="2"/>
          </rPr>
          <t xml:space="preserve">
Beispielsweise Zugriff auf Live-Daten einer Produktionsstrecke
oder
anonymisierte Nutzerdaten aus Online-Shops</t>
        </r>
      </text>
    </comment>
    <comment ref="C23" authorId="0" shapeId="0">
      <text>
        <r>
          <rPr>
            <sz val="9"/>
            <color indexed="81"/>
            <rFont val="Tahoma"/>
            <family val="2"/>
          </rPr>
          <t>Beispielsweise (interaktive) Analyse der Nutzerdaten eines Online-Shops
oder
computergestützte Planung und Durchführung der Bewässerung von Agrarflächen</t>
        </r>
      </text>
    </comment>
    <comment ref="C24" authorId="0" shapeId="0">
      <text>
        <r>
          <rPr>
            <sz val="9"/>
            <color indexed="81"/>
            <rFont val="Tahoma"/>
            <family val="2"/>
          </rPr>
          <t>Aufbereiten von Dateiformaten für andere Anwendungsfälle/Software, beispielsweise Konvertieren von Textdokumenten in PDF-Format
oder
Einladen von IGES-Formaten in CAD-Programme</t>
        </r>
      </text>
    </comment>
    <comment ref="C25" authorId="0" shapeId="0">
      <text>
        <r>
          <rPr>
            <sz val="9"/>
            <color indexed="81"/>
            <rFont val="Tahoma"/>
            <family val="2"/>
          </rPr>
          <t>Beispielsweise Auswerten von Rohdaten aus Messergebnissen in einer Tabellenkalkulation
oder
Datenaustausch zwischen CAD-Programm und CNC-Fräse
oder 
Abgleich der Daten des Warenwirtschaftssystems mit Nutzerdaten aus einem Online-Shop</t>
        </r>
      </text>
    </comment>
    <comment ref="C26" authorId="0" shapeId="0">
      <text>
        <r>
          <rPr>
            <sz val="9"/>
            <color indexed="81"/>
            <rFont val="Tahoma"/>
            <family val="2"/>
          </rPr>
          <t>Digitale Endgeräte ohne expliziten Bezug zum Fachbereich/Ausbildungs-beruf.</t>
        </r>
      </text>
    </comment>
    <comment ref="C27" authorId="0" shapeId="0">
      <text>
        <r>
          <rPr>
            <sz val="9"/>
            <color indexed="81"/>
            <rFont val="Tahoma"/>
            <family val="2"/>
          </rPr>
          <t>Beispielsweise CAN-Bus-Schnittstellen, digitale Messgeräte, Datenlogger, (3D-)Drucker, (3D-)Scanner</t>
        </r>
      </text>
    </comment>
    <comment ref="C28" authorId="0" shapeId="0">
      <text>
        <r>
          <rPr>
            <sz val="9"/>
            <color indexed="81"/>
            <rFont val="Tahoma"/>
            <family val="2"/>
          </rPr>
          <t>Groupware bezeichnet eine Software zur Unterstützung auch für orts- und zeitunabhängige Zusammenarbeit (bspw. moodle, Ilias, Office365).</t>
        </r>
      </text>
    </comment>
    <comment ref="C31" authorId="0" shapeId="0">
      <text>
        <r>
          <rPr>
            <sz val="9"/>
            <color indexed="81"/>
            <rFont val="Tahoma"/>
            <family val="2"/>
          </rPr>
          <t>Urheberrecht, Quellenangaben, Lizenformen und Copyright</t>
        </r>
      </text>
    </comment>
    <comment ref="C32" authorId="0" shapeId="0">
      <text>
        <r>
          <rPr>
            <sz val="9"/>
            <color indexed="81"/>
            <rFont val="Tahoma"/>
            <family val="2"/>
          </rPr>
          <t>Datensicherheit beschreibt das Sichern der Daten vor Verlust.</t>
        </r>
      </text>
    </comment>
    <comment ref="C33" authorId="0" shapeId="0">
      <text>
        <r>
          <rPr>
            <sz val="9"/>
            <color indexed="81"/>
            <rFont val="Tahoma"/>
            <family val="2"/>
          </rPr>
          <t>Datenschutz beschreibt das Sichern der Daten gegen nicht autorisierten Zugriff.</t>
        </r>
      </text>
    </comment>
    <comment ref="C34" authorId="0" shapeId="0">
      <text>
        <r>
          <rPr>
            <sz val="9"/>
            <color indexed="81"/>
            <rFont val="Tahoma"/>
            <family val="2"/>
          </rPr>
          <t>Beispielsweise Implementierung der Berechnung eines Vorwiderstands in einer Tabellenkalkulation
oder
Erstellen eines Web-Tools für einen Tilgungsplan</t>
        </r>
      </text>
    </comment>
    <comment ref="C35" authorId="0" shapeId="0">
      <text>
        <r>
          <rPr>
            <sz val="9"/>
            <color indexed="81"/>
            <rFont val="Tahoma"/>
            <family val="2"/>
          </rPr>
          <t>Beispielsweise Einrichten eines E-Mail-Klienten
oder
Einstellen des Farbschemas einer Entwicklungsumgebung
oder
Anpassung eines Textverarbeitungsprogramms durch Ein- und Ausblenden der Werkzeugkästen und Menüleisten</t>
        </r>
      </text>
    </comment>
    <comment ref="C36" authorId="0" shapeId="0">
      <text>
        <r>
          <rPr>
            <sz val="9"/>
            <color indexed="81"/>
            <rFont val="Tahoma"/>
            <family val="2"/>
          </rPr>
          <t>Beispielsweise Einstellen der Baudrate einer seriellen Schnittstelle
oder
Konfigurieren eines 3D-Druckprogramms für einen konkreten 3D-Drucker
oder
Einstellung der Formate von Briefen und Umschlägen in einer Nutzerdaten-bank</t>
        </r>
      </text>
    </comment>
    <comment ref="C37" authorId="0" shapeId="0">
      <text>
        <r>
          <rPr>
            <sz val="9"/>
            <color indexed="81"/>
            <rFont val="Tahoma"/>
            <family val="2"/>
          </rPr>
          <t>Beispielsweise Einrichten der Kommunikation zwischen Computer und Drucker
oder
automatisierte, drahtlose Übertragung der Stammwürze in eine Brauereisteuerung
oder
drahtloses Erfassen des Blutzuckerwertes mittels NFC-Technilogie</t>
        </r>
      </text>
    </comment>
  </commentList>
</comments>
</file>

<file path=xl/sharedStrings.xml><?xml version="1.0" encoding="utf-8"?>
<sst xmlns="http://schemas.openxmlformats.org/spreadsheetml/2006/main" count="659" uniqueCount="144">
  <si>
    <t>Lernsituation Name :</t>
  </si>
  <si>
    <t>Lernfeld Name :</t>
  </si>
  <si>
    <t>Lernsituation  Nr.:</t>
  </si>
  <si>
    <t>Datum :</t>
  </si>
  <si>
    <t>Evaluiert durch :</t>
  </si>
  <si>
    <t>Bildungsgang :</t>
  </si>
  <si>
    <t>Lernfeld Nr.:</t>
  </si>
  <si>
    <t>Digitale Medien aus dem Berufsfeld kommen zum Einsatz/werden eingesetzt.</t>
  </si>
  <si>
    <t>überwiegend</t>
  </si>
  <si>
    <t>Die SuS reflektieren den Einfluss der genutzten Hard- und Software auf ihre berufliche Tätigkeit.</t>
  </si>
  <si>
    <t>Die SuS reflektieren den gesellschaftlichen Einfluss der genutzten Hard- und Software.</t>
  </si>
  <si>
    <t>Die SuS reflektieren den Einfluss der genutzten Hard- und Software auf ihre persönliche Lebenswelt.</t>
  </si>
  <si>
    <t>Technische Gefahren und Risiken der genutzten Hard- und Software werden thematisiert.</t>
  </si>
  <si>
    <t>Digitale Medien werden für eine Lernortkooperation mit den Ausbildungspartnern genutzt.</t>
  </si>
  <si>
    <t>Medienkompetenz</t>
  </si>
  <si>
    <t>Anwendungs-Know-how</t>
  </si>
  <si>
    <t>Informatische Grundkenntnisse</t>
  </si>
  <si>
    <t>Die SuS nutzen digitale Quellen zur Informationsbeschaffung.</t>
  </si>
  <si>
    <t>Die SuS greifen auf digitale Artefakte von Ausbildungspartnern zu.</t>
  </si>
  <si>
    <t>Bei der Erarbeitung nutzen die SuS zeitgemäße Präsentations-, Textverarbeitungs- und/oder Tabellenkalkulationssoftware.</t>
  </si>
  <si>
    <t>Bei der Erarbeitung nutzen die SuS zeitgemäße, fachbereichsspezifische Software.</t>
  </si>
  <si>
    <t>Die SuS arbeiten mit unterschiedlichen Dateiformaten.</t>
  </si>
  <si>
    <t xml:space="preserve">Die SuS gewährleisten den Datenaustausch zwischen unterschiedlichen Systemen. </t>
  </si>
  <si>
    <t>Bei der Erarbeitung nutzen die SuS zeitgemäße Hardware.</t>
  </si>
  <si>
    <r>
      <t>Bei der Erarbeitung nutzen die Su</t>
    </r>
    <r>
      <rPr>
        <sz val="9"/>
        <rFont val="Arial"/>
        <family val="2"/>
      </rPr>
      <t>S berufs- bzw. f</t>
    </r>
    <r>
      <rPr>
        <sz val="9"/>
        <color theme="1"/>
        <rFont val="Arial"/>
        <family val="2"/>
      </rPr>
      <t>achbereichsspezifische Hardware.</t>
    </r>
  </si>
  <si>
    <t>Nutzung von Groupware als kooperative Unterrichtsform außerhalb des Klassenzimmers.</t>
  </si>
  <si>
    <t>Die SuS berücksichtigen die Anforderungen des Lizenzrechtes auch in Hinsicht auf digitale Artefakte.</t>
  </si>
  <si>
    <r>
      <t>Die SuS setzen die Anforderungen der Datensicherheit für fachbereichsspezifische</t>
    </r>
    <r>
      <rPr>
        <b/>
        <strike/>
        <sz val="9"/>
        <color rgb="FF00B050"/>
        <rFont val="Arial"/>
        <family val="2"/>
      </rPr>
      <t>r</t>
    </r>
    <r>
      <rPr>
        <sz val="9"/>
        <color theme="1"/>
        <rFont val="Arial"/>
        <family val="2"/>
      </rPr>
      <t xml:space="preserve"> Daten um.</t>
    </r>
  </si>
  <si>
    <t>Die SuS setzen Anforderungen des Datenschutzes  um.</t>
  </si>
  <si>
    <t>Die Grundlagen algorithmischer Problemlösung für die Programmierung sind in der LS integriert.</t>
  </si>
  <si>
    <t>Die SuS nehmen individuelle Konfigurationen von Software vor.</t>
  </si>
  <si>
    <t>Die SuS konfigurieren Software mit Blick auf ihre Arbeits- und Geschäftsprozesse.</t>
  </si>
  <si>
    <t>Aufbau und Funktionsweise vernetzter Systeme sind in der LS integriert.</t>
  </si>
  <si>
    <t>nicht</t>
  </si>
  <si>
    <t>kaum</t>
  </si>
  <si>
    <t>voll</t>
  </si>
  <si>
    <t>Von :</t>
  </si>
  <si>
    <t>Vom :</t>
  </si>
  <si>
    <t>MK1</t>
  </si>
  <si>
    <t>MK2</t>
  </si>
  <si>
    <t>MK3</t>
  </si>
  <si>
    <t>MK4</t>
  </si>
  <si>
    <t>MK5</t>
  </si>
  <si>
    <t>MK6</t>
  </si>
  <si>
    <t>MK7</t>
  </si>
  <si>
    <t>MK8</t>
  </si>
  <si>
    <t>MK9</t>
  </si>
  <si>
    <t>AK1</t>
  </si>
  <si>
    <t>AK2</t>
  </si>
  <si>
    <t>AK3</t>
  </si>
  <si>
    <t>AK4</t>
  </si>
  <si>
    <t>AK5</t>
  </si>
  <si>
    <t>AK6</t>
  </si>
  <si>
    <t>AK7</t>
  </si>
  <si>
    <t>AK8</t>
  </si>
  <si>
    <t>AK9</t>
  </si>
  <si>
    <t>AK10</t>
  </si>
  <si>
    <t>AK11</t>
  </si>
  <si>
    <t>IG1</t>
  </si>
  <si>
    <t>IG2</t>
  </si>
  <si>
    <t>IG3</t>
  </si>
  <si>
    <t>IG4</t>
  </si>
  <si>
    <t>IG5</t>
  </si>
  <si>
    <t>IG6</t>
  </si>
  <si>
    <t>IG7</t>
  </si>
  <si>
    <t>IG8</t>
  </si>
  <si>
    <t>IG9</t>
  </si>
  <si>
    <t>MK :</t>
  </si>
  <si>
    <t>AK :</t>
  </si>
  <si>
    <t>IG :</t>
  </si>
  <si>
    <t xml:space="preserve">zu </t>
  </si>
  <si>
    <t xml:space="preserve"> ) </t>
  </si>
  <si>
    <t xml:space="preserve">
</t>
  </si>
  <si>
    <t>Kompetenz</t>
  </si>
  <si>
    <t>Indikator</t>
  </si>
  <si>
    <t>Grad der Umsetzung</t>
  </si>
  <si>
    <t>Bemerkung / 
Notiz</t>
  </si>
  <si>
    <t>Die SuS entwickeln Kriterien, um den Einfluss zeitgemäßer Hard-und Software beurteilen zu können.</t>
  </si>
  <si>
    <t>Beschreibung des Fortbildungsbedarfs</t>
  </si>
  <si>
    <r>
      <rPr>
        <b/>
        <sz val="20"/>
        <color theme="1"/>
        <rFont val="Calibri"/>
        <family val="2"/>
        <scheme val="minor"/>
      </rPr>
      <t>F</t>
    </r>
    <r>
      <rPr>
        <sz val="16"/>
        <color theme="1"/>
        <rFont val="Calibri"/>
        <family val="2"/>
        <scheme val="minor"/>
      </rPr>
      <t>ortbildungsbedarf aus der Analyse der Lernsituation</t>
    </r>
  </si>
  <si>
    <r>
      <rPr>
        <sz val="20"/>
        <color theme="1"/>
        <rFont val="Calibri"/>
        <family val="2"/>
        <scheme val="minor"/>
      </rPr>
      <t>B</t>
    </r>
    <r>
      <rPr>
        <sz val="16"/>
        <color theme="1"/>
        <rFont val="Calibri"/>
        <family val="2"/>
        <scheme val="minor"/>
      </rPr>
      <t>emerkungen zur Analyse der Lernsituation</t>
    </r>
  </si>
  <si>
    <t>Evaluiert von :</t>
  </si>
  <si>
    <t>LS 1</t>
  </si>
  <si>
    <t>LS 2</t>
  </si>
  <si>
    <t>LS 3</t>
  </si>
  <si>
    <t>LS 4</t>
  </si>
  <si>
    <t>LS 5</t>
  </si>
  <si>
    <t>LS 6</t>
  </si>
  <si>
    <t>X</t>
  </si>
  <si>
    <t>Gesamt</t>
  </si>
  <si>
    <t>-</t>
  </si>
  <si>
    <t>Die SuS bewerten den Einsatz digitaler Medien aus dem Berufsfeld.</t>
  </si>
  <si>
    <t>Die SuS reflektieren den Einsatz digitaler Medien zur Lernortkooperation und in anderen kooperativen Settings.</t>
  </si>
  <si>
    <t>Die SuS greifen auf digitale Ressourcen von Ausbildungsbeteiligten zu.</t>
  </si>
  <si>
    <t>Die SuS wandeln Daten in unterschiedliche digitale Formate um.</t>
  </si>
  <si>
    <t>Die SuS setzen berufs- bzw. fachbereichsspezifische Hardware ein.</t>
  </si>
  <si>
    <t>Die SuS setzen zeitgemäße Hardware oder technologische Treiber ein.</t>
  </si>
  <si>
    <t>Die SuS berücksichtigen die Anforderungen des Urheberrechts mit Lizenz- und Nutzungsrechten.</t>
  </si>
  <si>
    <t>Die SuS setzen Anforderungen an Datensicherheit um.</t>
  </si>
  <si>
    <t>Die SuS nehmen individuelle Konfigurationen an Hard- und/oder Software vor.</t>
  </si>
  <si>
    <t>Die SuS analysieren  Aufbau,  Kommunikation und Funktionsweise vernetzter Systeme.</t>
  </si>
  <si>
    <t>Die SuS erstellen Präsentationen, Kalkulationen und Dokumentationen in zeitgemäßen Softwareumgebungen.</t>
  </si>
  <si>
    <t>Die SuS setzen algorithmische Problemlösungsstrategien für das Verständnis von Softwareentwicklung ein.</t>
  </si>
  <si>
    <t>* siehe Didaktische Jahresplanung – Pragmatische Handreichung für die Fachklassen des dualen Systems, S. E1 und E2</t>
  </si>
  <si>
    <t>Die SuS entwickeln Kriterien, um den Einfluss zeitgemäßer Hard- und/oder Software beurteilen zu können.</t>
  </si>
  <si>
    <t>Die SuS reflektieren den Einfluss der genutzten Hard- und/oder Software auf ihre berufliche Tätigkeit.</t>
  </si>
  <si>
    <t>Die SuS reflektieren den gesellschaftlichen Einfluss der genutzten Hard- und/oder Software.</t>
  </si>
  <si>
    <t>Die SuS reflektieren den Einfluss der genutzten Hard- und/oder Software auf ihre persönliche Lebenswelt.</t>
  </si>
  <si>
    <t>Die SuS thematisieren technische Gefahren und Risiken der genutzten Hard- und/oder Software.</t>
  </si>
  <si>
    <t>Die SuS verwenden zeitgemäße fachbereichsspezifische Software und Softwareumgebungen.</t>
  </si>
  <si>
    <t>Die SuS nutzen Groupware als kooperative Unterrichtsform.</t>
  </si>
  <si>
    <t>Die SuS setzen Anforderungen des Datenschutzes um.</t>
  </si>
  <si>
    <t>Die SuS konfigurieren Hard- und/oder Software für Arbeits- und Geschäftsprozesse.</t>
  </si>
  <si>
    <t xml:space="preserve"> Zu den Nutzungshinweisen</t>
  </si>
  <si>
    <t>Indikator / Akkumulierter Grad der Umsetzung aus den LS</t>
  </si>
  <si>
    <t>Nutzungshinweise zum Reflexionstool</t>
  </si>
  <si>
    <t>Akkumulierter</t>
  </si>
  <si>
    <t>Durchschnittlicher</t>
  </si>
  <si>
    <t>Maximaler</t>
  </si>
  <si>
    <t>Grad der Umsetzung aus den LS</t>
  </si>
  <si>
    <t>↓</t>
  </si>
  <si>
    <t xml:space="preserve"> Grad der Umsetzung</t>
  </si>
  <si>
    <t xml:space="preserve">Indikator </t>
  </si>
  <si>
    <t>Maximalwert</t>
  </si>
  <si>
    <t>Durchschnittlicher Wert</t>
  </si>
  <si>
    <t>Akkumulierter Wert</t>
  </si>
  <si>
    <t>→→</t>
  </si>
  <si>
    <t>←←</t>
  </si>
  <si>
    <t>Mit dem Reflexionstool können Sie Lernsituationen dahingehend überprüfen, in welchem Maße und mit welchem Schwerpunkt die Förderung digitaler Schlüsselkompetenzen berücksichtigt wird. Für das Lernfeld können Sie in dem Tabellenblatt LS_1 zwei bildungsgangspezifische Indikatoren hinzufügen, die automatisch für die übrigen Tabellenblätter übernommen werden. Die automatische Auswertung erkennt, ob Sie diese Möglichkeit nutzen oder nicht. Beachten Sie dabei bitte, dass die qualitätssichernde Vergleichbarkeit ggf. nicht mehr gewährleistet werden kann. Der Platz für Ihre Eingaben ist durch das voreingestellte Ausgabeformat in allen Zellen limitiert.</t>
  </si>
  <si>
    <t>Mit dem vorliegenden Reflexionstool können Sie die Förderung der digitalen Schlüsselkompetenzen Ihrer Schülerinnen und Schüler reflektieren. Zudem haben Sie die Möglichkeit, sich eine diesbezügliche graphische Darstellung mit Hilfe des Netzdiagramms zu verschaffen. Dieses Tool ist ein freiwilliges Hilfsinstrument und erhebt keinen Anspruch auf Vollständigkeit.</t>
  </si>
  <si>
    <t xml:space="preserve">Das Tool dient der Reflexion von Lernsituationen im Hinblick auf die jeweils erfolgte Förderung der digitalen Schlüsselkompetenzen Medienkompetenz, Anwendungs-Know-how und informatische Grundkenntnisse*. Es eignet sich zur Weiterentwicklung der didaktischen Planung im Bildungsgang. Sowohl einzelne Lernsituationen als auch mehrere/alle Lernsituationen eines Lernfeldes/einer Anforderungssituation können betrachtet werden. Exemplarisch sind Anwendungsbeispiele verschiedener Fachbereiche hinterlegt. </t>
  </si>
  <si>
    <t>Der Bezugsrahmen umfasst sowohl digitale Elemente, die Gegenstand des Lernens sind (z. B. Einsatz branchenspezifischer Software), als auch solche, die das Lernen und die Zusammenarbeit unterstützen (z. B. Onlinevokabeltrainer). Besonders durch Einträge in die Kommentarspalte erschließen sich die inhaltlichen Aspekte beispielsweise als Gesprächsgrundlage für die Bildungsgangarbeit.</t>
  </si>
  <si>
    <t>Die grafische Darstellung erleichtert es Ihnen, die reflektierten Lernsituationen zu optimieren oder im Bildungsgangteam zu thematisieren.</t>
  </si>
  <si>
    <t>Der Druckbereich ist für die einzelnen Tabellenblätter vordefiniert: Auf der ersten Seite sehen Sie den Kopf mit den Informationen zur Lernsituation, gefolgt von der grafischen Darstellung der Förderschwerpunkte digitaler Schlüsselkompetenzen im Netzdiagramm und der Übersicht der Indikatoren mit den gewählten Graden der Umsetzung. Auf der zweiten Seite wird unter dem Kopf mit den allgemeinen Informationen zur Lernsituation eine tabellarische Zusammenstellung Ihrer Kommentare gedruckt, die Sie beispielsweise für die Bildungsgangarbeit nutzen oder den Zuständigen für die Fortbildungsplanung ihrer Schule zur Verfügung stellen können.</t>
  </si>
  <si>
    <t>Bitte beachten Sie, dass es bei der Reflexion unbedingt erforderlich ist, dass Sie Ihre konkrete unterrichtliche Umsetzung der Lernsituationen vor Augen haben.
Da die Lernfelder der Bildungspläne für Nordrhein-Westfalen keine quantitativen Vorgaben für das Maß der Förderung digitaler Schlüsselkompetenzen beinhalten, ist die Bezugsgröße 1 als Maximalwert relativ. Darüber hinaus ist es selbstverständlich möglich, dass nicht alle Aspekte digitaler Schlüsselkompetenzen in jedem Lernfeld gleichermaßen fokussiert werden.</t>
  </si>
  <si>
    <r>
      <rPr>
        <b/>
        <sz val="11"/>
        <color rgb="FFFF0000"/>
        <rFont val="Calibri"/>
        <family val="2"/>
        <scheme val="minor"/>
      </rPr>
      <t>←</t>
    </r>
    <r>
      <rPr>
        <sz val="11"/>
        <color theme="1"/>
        <rFont val="Calibri"/>
        <family val="2"/>
        <scheme val="minor"/>
      </rPr>
      <t xml:space="preserve"> Auswahl der Berechnungsart</t>
    </r>
  </si>
  <si>
    <r>
      <t>Auswahl der Berechnungsart</t>
    </r>
    <r>
      <rPr>
        <b/>
        <sz val="11"/>
        <color theme="1"/>
        <rFont val="Calibri"/>
        <family val="2"/>
        <scheme val="minor"/>
      </rPr>
      <t xml:space="preserve"> </t>
    </r>
    <r>
      <rPr>
        <b/>
        <sz val="11"/>
        <color rgb="FFFF0000"/>
        <rFont val="Calibri"/>
        <family val="2"/>
      </rPr>
      <t>→</t>
    </r>
  </si>
  <si>
    <t>Titel des Lernfeldes :</t>
  </si>
  <si>
    <t>Titel der Lernsituation :</t>
  </si>
  <si>
    <t>Evaluierte Lernsituationen</t>
  </si>
  <si>
    <t xml:space="preserve">Bei der Auswertung für ein gesamtes Lernfeld wird der Wert aller zusammengefassten Indikatoren eines Schlüsselkompetenzbereiches gebildet. Dabei haben Sie in dem Blatt LF die Möglichkeit, aus folgenden Berechnungen für die Zusammenfassung der Indikatoren auszuwählen:
</t>
  </si>
  <si>
    <r>
      <rPr>
        <b/>
        <sz val="11"/>
        <rFont val="Calibri"/>
        <family val="2"/>
        <scheme val="minor"/>
      </rPr>
      <t>Akkumulierter Wert:</t>
    </r>
    <r>
      <rPr>
        <sz val="11"/>
        <rFont val="Calibri"/>
        <family val="2"/>
        <scheme val="minor"/>
      </rPr>
      <t xml:space="preserve"> 
Alle Werte eines einzelnen Indikators werden in der Gesamtauswertung addiert. Der Wert 1 kann nicht überschritten werden. 
</t>
    </r>
    <r>
      <rPr>
        <b/>
        <sz val="11"/>
        <rFont val="Calibri"/>
        <family val="2"/>
        <scheme val="minor"/>
      </rPr>
      <t xml:space="preserve">Durchschnittlicher Wert:(Voreingestellt)
</t>
    </r>
    <r>
      <rPr>
        <sz val="11"/>
        <rFont val="Calibri"/>
        <family val="2"/>
        <scheme val="minor"/>
      </rPr>
      <t xml:space="preserve">Alle Werte eines einzelnen Indikators werden in der Gesamtauswertung addiert und durch die Anzahl der betrachteten Lernsituationen dividiert.
</t>
    </r>
    <r>
      <rPr>
        <b/>
        <sz val="11"/>
        <rFont val="Calibri"/>
        <family val="2"/>
        <scheme val="minor"/>
      </rPr>
      <t xml:space="preserve">Maximalwert:
</t>
    </r>
    <r>
      <rPr>
        <sz val="11"/>
        <rFont val="Calibri"/>
        <family val="2"/>
        <scheme val="minor"/>
      </rPr>
      <t>Der Maximalwert eines einzelnen Indikators in den betrachteten Lernsituationen wird für die Gesamtauswertung übernommen.</t>
    </r>
  </si>
  <si>
    <t xml:space="preserve">Darüber hinaus können Sie die Förderung der digitalen Schlüsselkompetenzen innerhalb eines gesamten Lernfeldes/einer gesamten Anforderungssituation visualisieren, indem Sie die Reflexion für jede Lernsituation dieses Lernfeldes/dieser Anforderungssituation durchführen und dafür jeweils ein neues der vordefinierten Tabellenblätter nutzen.
Den Grad des Kompetenzerwerbs der SuS können Sie wie folgt gewichten: "nicht" = 0; "kaum" = 0,33; "überwiegend" = 0,67; "voll" = 1
Auf den letzten Tabellenblättern sehen Sie die Visualisierung der über die einzelnen Lernsituationen erworbenen digitalen Schlüsselkompetenzen. </t>
  </si>
  <si>
    <t>Beispielberechnung:
MK1 in LS 1 = 0,33
MK1 in LS 2 = 0,67
MK1 in LS 3 = 0,33
daraus ergibt sich für die Gesamtauswertung:
Akkumulierter Wert          : MK1 = 1
Durchschnittlicher Wert   : MK1 = 0,44
Maximalwert                      : MK1 = 0,67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</si>
</sst>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1" x14ac:knownFonts="1">
    <font>
      <sz val="11"/>
      <color theme="1"/>
      <name val="Calibri"/>
      <family val="2"/>
      <scheme val="minor"/>
    </font>
    <font>
      <sz val="11"/>
      <name val="Calibri"/>
      <family val="2"/>
      <scheme val="minor"/>
    </font>
    <font>
      <sz val="9"/>
      <name val="Arial"/>
      <family val="2"/>
    </font>
    <font>
      <sz val="9"/>
      <color theme="1"/>
      <name val="Calibri"/>
      <family val="2"/>
      <scheme val="minor"/>
    </font>
    <font>
      <sz val="9"/>
      <color theme="1"/>
      <name val="Arial"/>
      <family val="2"/>
    </font>
    <font>
      <b/>
      <sz val="9"/>
      <color theme="1"/>
      <name val="Arial"/>
      <family val="2"/>
    </font>
    <font>
      <b/>
      <sz val="9"/>
      <color indexed="81"/>
      <name val="Tahoma"/>
      <family val="2"/>
    </font>
    <font>
      <sz val="9"/>
      <color indexed="81"/>
      <name val="Tahoma"/>
      <family val="2"/>
    </font>
    <font>
      <b/>
      <strike/>
      <sz val="9"/>
      <color rgb="FF00B050"/>
      <name val="Arial"/>
      <family val="2"/>
    </font>
    <font>
      <sz val="8"/>
      <name val="Calibri"/>
      <family val="2"/>
      <scheme val="minor"/>
    </font>
    <font>
      <sz val="8"/>
      <color theme="1"/>
      <name val="Calibri"/>
      <family val="2"/>
      <scheme val="minor"/>
    </font>
    <font>
      <b/>
      <sz val="8"/>
      <color theme="1"/>
      <name val="Arial"/>
      <family val="2"/>
    </font>
    <font>
      <sz val="10"/>
      <color theme="1"/>
      <name val="Calibri"/>
      <family val="2"/>
      <scheme val="minor"/>
    </font>
    <font>
      <sz val="12"/>
      <color theme="1"/>
      <name val="Calibri"/>
      <family val="2"/>
      <scheme val="minor"/>
    </font>
    <font>
      <b/>
      <sz val="11"/>
      <color theme="1"/>
      <name val="Calibri"/>
      <family val="2"/>
      <scheme val="minor"/>
    </font>
    <font>
      <sz val="16"/>
      <color theme="1"/>
      <name val="Calibri"/>
      <family val="2"/>
      <scheme val="minor"/>
    </font>
    <font>
      <sz val="20"/>
      <color theme="1"/>
      <name val="Calibri"/>
      <family val="2"/>
      <scheme val="minor"/>
    </font>
    <font>
      <b/>
      <sz val="20"/>
      <color theme="1"/>
      <name val="Calibri"/>
      <family val="2"/>
      <scheme val="minor"/>
    </font>
    <font>
      <u/>
      <sz val="11"/>
      <color theme="10"/>
      <name val="Calibri"/>
      <family val="2"/>
      <scheme val="minor"/>
    </font>
    <font>
      <u/>
      <sz val="18"/>
      <color rgb="FF00B050"/>
      <name val="Calibri"/>
      <family val="2"/>
      <scheme val="minor"/>
    </font>
    <font>
      <u/>
      <sz val="16"/>
      <color rgb="FF00B050"/>
      <name val="Calibri"/>
      <family val="2"/>
      <scheme val="minor"/>
    </font>
    <font>
      <sz val="9"/>
      <color indexed="81"/>
      <name val="Segoe UI"/>
      <charset val="1"/>
    </font>
    <font>
      <sz val="9"/>
      <color indexed="81"/>
      <name val="Segoe UI"/>
      <family val="2"/>
    </font>
    <font>
      <u/>
      <sz val="11"/>
      <color theme="4"/>
      <name val="Calibri"/>
      <family val="2"/>
      <scheme val="minor"/>
    </font>
    <font>
      <b/>
      <sz val="9"/>
      <color theme="1"/>
      <name val="Calibri"/>
      <family val="2"/>
      <scheme val="minor"/>
    </font>
    <font>
      <sz val="11"/>
      <name val="Calibri"/>
      <family val="2"/>
    </font>
    <font>
      <b/>
      <sz val="11"/>
      <color rgb="FFFF0000"/>
      <name val="Calibri"/>
      <family val="2"/>
      <scheme val="minor"/>
    </font>
    <font>
      <b/>
      <sz val="9"/>
      <color rgb="FFFF0000"/>
      <name val="Calibri"/>
      <family val="2"/>
      <scheme val="minor"/>
    </font>
    <font>
      <b/>
      <sz val="11"/>
      <name val="Calibri"/>
      <family val="2"/>
      <scheme val="minor"/>
    </font>
    <font>
      <u/>
      <sz val="11"/>
      <name val="Calibri"/>
      <family val="2"/>
      <scheme val="minor"/>
    </font>
    <font>
      <b/>
      <sz val="11"/>
      <color rgb="FFFF0000"/>
      <name val="Calibri"/>
      <family val="2"/>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gradientFill degree="180">
        <stop position="0">
          <color theme="0"/>
        </stop>
        <stop position="1">
          <color rgb="FFFFC000"/>
        </stop>
      </gradientFill>
    </fill>
    <fill>
      <gradientFill degree="180">
        <stop position="0">
          <color theme="0"/>
        </stop>
        <stop position="1">
          <color theme="4"/>
        </stop>
      </gradientFill>
    </fill>
    <fill>
      <gradientFill>
        <stop position="0">
          <color rgb="FF92D050"/>
        </stop>
        <stop position="1">
          <color theme="0"/>
        </stop>
      </gradient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0000"/>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13" fillId="0" borderId="0"/>
    <xf numFmtId="0" fontId="18" fillId="0" borderId="0" applyNumberFormat="0" applyFill="0" applyBorder="0" applyAlignment="0" applyProtection="0"/>
  </cellStyleXfs>
  <cellXfs count="264">
    <xf numFmtId="0" fontId="0" fillId="0" borderId="0" xfId="0"/>
    <xf numFmtId="0" fontId="0" fillId="0" borderId="0" xfId="0" applyAlignment="1">
      <alignment horizontal="left" vertical="center"/>
    </xf>
    <xf numFmtId="0" fontId="3" fillId="0" borderId="10" xfId="0" applyFont="1" applyBorder="1" applyAlignment="1">
      <alignment horizontal="center" vertical="center" wrapText="1"/>
    </xf>
    <xf numFmtId="0" fontId="3" fillId="0" borderId="25" xfId="0" applyFont="1" applyBorder="1" applyAlignment="1">
      <alignment horizontal="center" vertical="center" wrapText="1"/>
    </xf>
    <xf numFmtId="0" fontId="0" fillId="0" borderId="0" xfId="0" applyAlignment="1">
      <alignment horizontal="right"/>
    </xf>
    <xf numFmtId="164" fontId="0" fillId="0" borderId="0" xfId="0" applyNumberFormat="1" applyAlignment="1">
      <alignment horizontal="left" vertical="center"/>
    </xf>
    <xf numFmtId="0" fontId="10" fillId="0" borderId="22" xfId="0" applyFont="1" applyBorder="1"/>
    <xf numFmtId="0" fontId="10" fillId="0" borderId="2" xfId="0" applyFont="1" applyBorder="1"/>
    <xf numFmtId="0" fontId="10" fillId="0" borderId="26" xfId="0" applyFont="1" applyBorder="1"/>
    <xf numFmtId="0" fontId="3" fillId="2" borderId="21"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0" fillId="0" borderId="0" xfId="0" applyAlignment="1">
      <alignment horizontal="right" vertical="top"/>
    </xf>
    <xf numFmtId="0" fontId="11" fillId="4" borderId="13" xfId="0" applyFont="1" applyFill="1" applyBorder="1" applyAlignment="1">
      <alignment horizontal="center" vertical="center" textRotation="90" wrapText="1"/>
    </xf>
    <xf numFmtId="0" fontId="11" fillId="5" borderId="13" xfId="0" applyFont="1" applyFill="1" applyBorder="1" applyAlignment="1">
      <alignment horizontal="center" vertical="center" textRotation="90" wrapText="1"/>
    </xf>
    <xf numFmtId="0" fontId="11" fillId="6" borderId="13" xfId="0" applyFont="1" applyFill="1" applyBorder="1" applyAlignment="1">
      <alignment horizontal="center" vertical="center" textRotation="90" wrapText="1"/>
    </xf>
    <xf numFmtId="0" fontId="12" fillId="2" borderId="13" xfId="0" applyFont="1" applyFill="1" applyBorder="1"/>
    <xf numFmtId="164" fontId="10" fillId="0" borderId="6" xfId="0" applyNumberFormat="1" applyFont="1" applyFill="1" applyBorder="1" applyAlignment="1">
      <alignment horizontal="right" vertical="top"/>
    </xf>
    <xf numFmtId="0" fontId="1" fillId="0" borderId="0" xfId="0" applyFont="1"/>
    <xf numFmtId="0" fontId="1" fillId="0" borderId="0" xfId="0" applyFont="1" applyAlignment="1">
      <alignment horizontal="left" vertical="center"/>
    </xf>
    <xf numFmtId="0" fontId="1" fillId="0" borderId="0" xfId="0" applyFont="1" applyAlignment="1">
      <alignment horizontal="right" vertical="top"/>
    </xf>
    <xf numFmtId="0" fontId="1" fillId="0" borderId="0" xfId="0" applyFont="1" applyAlignment="1"/>
    <xf numFmtId="0" fontId="1"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vertical="center"/>
    </xf>
    <xf numFmtId="0" fontId="12" fillId="2" borderId="14" xfId="0" applyFont="1" applyFill="1" applyBorder="1" applyAlignment="1">
      <alignment wrapText="1"/>
    </xf>
    <xf numFmtId="0" fontId="12" fillId="2" borderId="15" xfId="0" applyFont="1" applyFill="1" applyBorder="1" applyAlignment="1">
      <alignment wrapText="1"/>
    </xf>
    <xf numFmtId="0" fontId="12" fillId="2" borderId="39" xfId="0" applyFont="1" applyFill="1" applyBorder="1" applyAlignment="1">
      <alignment wrapText="1"/>
    </xf>
    <xf numFmtId="0" fontId="1" fillId="0" borderId="0" xfId="0" applyFont="1" applyFill="1"/>
    <xf numFmtId="0" fontId="1" fillId="0" borderId="34" xfId="0" applyFont="1" applyFill="1" applyBorder="1"/>
    <xf numFmtId="0" fontId="1" fillId="0" borderId="0" xfId="0" applyFont="1" applyFill="1" applyBorder="1"/>
    <xf numFmtId="0" fontId="1" fillId="0" borderId="0" xfId="0" applyFont="1" applyBorder="1"/>
    <xf numFmtId="0" fontId="0" fillId="0" borderId="0" xfId="0" applyBorder="1"/>
    <xf numFmtId="0" fontId="0" fillId="7" borderId="31" xfId="0" applyFill="1" applyBorder="1" applyAlignment="1">
      <alignment horizontal="right"/>
    </xf>
    <xf numFmtId="0" fontId="0" fillId="8" borderId="31" xfId="0" applyFill="1" applyBorder="1" applyAlignment="1">
      <alignment horizontal="right"/>
    </xf>
    <xf numFmtId="0" fontId="0" fillId="9" borderId="31" xfId="0" applyFill="1" applyBorder="1" applyAlignment="1">
      <alignment horizontal="right"/>
    </xf>
    <xf numFmtId="0" fontId="10" fillId="0" borderId="0" xfId="0" applyFont="1"/>
    <xf numFmtId="0" fontId="9" fillId="0" borderId="0" xfId="0" applyFont="1"/>
    <xf numFmtId="0" fontId="3" fillId="2" borderId="25" xfId="0" applyFont="1" applyFill="1" applyBorder="1" applyAlignment="1">
      <alignment horizontal="center" vertical="center" wrapText="1"/>
    </xf>
    <xf numFmtId="0" fontId="9" fillId="0" borderId="43" xfId="0" applyFont="1" applyBorder="1" applyAlignment="1" applyProtection="1">
      <alignment vertical="top"/>
      <protection locked="0"/>
    </xf>
    <xf numFmtId="0" fontId="9" fillId="0" borderId="41" xfId="0" applyFont="1" applyBorder="1" applyAlignment="1" applyProtection="1">
      <alignment vertical="top"/>
      <protection locked="0"/>
    </xf>
    <xf numFmtId="0" fontId="9" fillId="0" borderId="42" xfId="0" applyFont="1" applyBorder="1" applyAlignment="1" applyProtection="1">
      <alignment vertical="top"/>
      <protection locked="0"/>
    </xf>
    <xf numFmtId="0" fontId="9" fillId="0" borderId="40" xfId="0" applyFont="1" applyBorder="1" applyAlignment="1" applyProtection="1">
      <alignment vertical="top"/>
      <protection locked="0"/>
    </xf>
    <xf numFmtId="0" fontId="0" fillId="0" borderId="0" xfId="0" applyBorder="1" applyAlignment="1">
      <alignment vertical="top" wrapText="1"/>
    </xf>
    <xf numFmtId="0" fontId="0" fillId="0" borderId="0" xfId="0" applyBorder="1" applyAlignment="1">
      <alignment vertical="center"/>
    </xf>
    <xf numFmtId="0" fontId="0" fillId="10" borderId="1" xfId="0" applyFill="1" applyBorder="1" applyAlignment="1">
      <alignment horizontal="center" vertical="top" wrapText="1"/>
    </xf>
    <xf numFmtId="164" fontId="0" fillId="0" borderId="45" xfId="0" applyNumberFormat="1" applyFill="1" applyBorder="1" applyAlignment="1">
      <alignment horizontal="center" vertical="top" wrapText="1"/>
    </xf>
    <xf numFmtId="164" fontId="1" fillId="0" borderId="0" xfId="0" applyNumberFormat="1" applyFont="1"/>
    <xf numFmtId="164" fontId="1" fillId="0" borderId="0" xfId="0" applyNumberFormat="1" applyFont="1" applyFill="1" applyBorder="1"/>
    <xf numFmtId="0" fontId="1" fillId="3" borderId="1" xfId="0" quotePrefix="1" applyFont="1" applyFill="1" applyBorder="1" applyAlignment="1" applyProtection="1">
      <alignment horizontal="left"/>
      <protection locked="0"/>
    </xf>
    <xf numFmtId="0" fontId="1" fillId="3" borderId="1" xfId="0" quotePrefix="1" applyFont="1" applyFill="1" applyBorder="1" applyAlignment="1" applyProtection="1">
      <alignment horizontal="left"/>
      <protection locked="0"/>
    </xf>
    <xf numFmtId="0" fontId="19" fillId="0" borderId="16" xfId="2" applyFont="1" applyBorder="1" applyAlignment="1">
      <alignment horizontal="center" vertical="center" wrapText="1"/>
    </xf>
    <xf numFmtId="0" fontId="20" fillId="0" borderId="0" xfId="2" applyFont="1" applyBorder="1" applyAlignment="1">
      <alignment vertical="center" wrapText="1"/>
    </xf>
    <xf numFmtId="0" fontId="1" fillId="2" borderId="1" xfId="0" applyFont="1" applyFill="1" applyBorder="1" applyAlignment="1" applyProtection="1">
      <alignment horizontal="left"/>
    </xf>
    <xf numFmtId="0" fontId="1" fillId="2" borderId="1" xfId="0" quotePrefix="1" applyFont="1" applyFill="1" applyBorder="1" applyAlignment="1" applyProtection="1">
      <alignment horizontal="left"/>
      <protection locked="0"/>
    </xf>
    <xf numFmtId="0" fontId="3" fillId="2" borderId="10"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3" fillId="2" borderId="7" xfId="0" applyFont="1" applyFill="1" applyBorder="1" applyAlignment="1">
      <alignment horizontal="center"/>
    </xf>
    <xf numFmtId="0" fontId="3" fillId="2" borderId="49" xfId="0" applyFont="1" applyFill="1" applyBorder="1" applyAlignment="1">
      <alignment horizontal="center" vertical="center" wrapText="1"/>
    </xf>
    <xf numFmtId="0" fontId="3" fillId="2" borderId="6" xfId="0" applyFont="1" applyFill="1" applyBorder="1" applyAlignment="1"/>
    <xf numFmtId="0" fontId="10" fillId="0" borderId="30" xfId="0" applyFont="1" applyBorder="1"/>
    <xf numFmtId="0" fontId="24" fillId="2" borderId="6" xfId="0" applyFont="1" applyFill="1" applyBorder="1" applyAlignment="1"/>
    <xf numFmtId="0" fontId="3" fillId="2" borderId="59" xfId="0" applyFont="1" applyFill="1" applyBorder="1" applyAlignment="1"/>
    <xf numFmtId="0" fontId="24" fillId="2" borderId="60" xfId="0" applyFont="1" applyFill="1" applyBorder="1" applyAlignment="1"/>
    <xf numFmtId="0" fontId="3" fillId="2" borderId="22" xfId="0" applyFont="1" applyFill="1" applyBorder="1" applyAlignment="1"/>
    <xf numFmtId="0" fontId="3" fillId="2" borderId="60" xfId="0" applyFont="1" applyFill="1" applyBorder="1" applyAlignment="1"/>
    <xf numFmtId="0" fontId="25" fillId="0" borderId="0" xfId="0" applyFont="1"/>
    <xf numFmtId="0" fontId="28" fillId="0" borderId="0" xfId="0" applyFont="1" applyAlignment="1">
      <alignment vertical="center" wrapText="1"/>
    </xf>
    <xf numFmtId="0" fontId="1" fillId="0" borderId="0" xfId="0" applyFont="1" applyAlignment="1">
      <alignment horizontal="left" vertical="top" wrapText="1"/>
    </xf>
    <xf numFmtId="0" fontId="29" fillId="0" borderId="0" xfId="2" applyFont="1"/>
    <xf numFmtId="0" fontId="1" fillId="0" borderId="0" xfId="0" applyFont="1" applyAlignment="1">
      <alignment horizontal="left" vertical="top"/>
    </xf>
    <xf numFmtId="0" fontId="1" fillId="0" borderId="1" xfId="0" applyFont="1" applyBorder="1" applyAlignment="1">
      <alignment horizontal="left" vertical="top" wrapText="1"/>
    </xf>
    <xf numFmtId="0" fontId="0" fillId="0" borderId="0" xfId="0" applyFill="1" applyBorder="1" applyAlignment="1">
      <alignment horizontal="center" vertical="top" wrapText="1"/>
    </xf>
    <xf numFmtId="2" fontId="0" fillId="0" borderId="0" xfId="0" applyNumberFormat="1" applyFill="1" applyBorder="1" applyAlignment="1">
      <alignment horizontal="center" vertical="top" wrapText="1"/>
    </xf>
    <xf numFmtId="0" fontId="0" fillId="0" borderId="0" xfId="0" applyFill="1" applyBorder="1" applyAlignment="1">
      <alignment horizontal="center"/>
    </xf>
    <xf numFmtId="2" fontId="0" fillId="0" borderId="0" xfId="0" applyNumberFormat="1" applyFill="1" applyBorder="1" applyAlignment="1">
      <alignment horizontal="center"/>
    </xf>
    <xf numFmtId="2" fontId="0" fillId="0" borderId="0" xfId="0" applyNumberFormat="1" applyFill="1" applyBorder="1" applyAlignment="1">
      <alignment horizontal="center" vertical="center"/>
    </xf>
    <xf numFmtId="0" fontId="0" fillId="0" borderId="0" xfId="0" applyFill="1" applyBorder="1" applyAlignment="1">
      <alignment horizontal="center" vertical="center"/>
    </xf>
    <xf numFmtId="2" fontId="10" fillId="0" borderId="54" xfId="0" applyNumberFormat="1" applyFont="1" applyBorder="1" applyAlignment="1">
      <alignment horizontal="center"/>
    </xf>
    <xf numFmtId="2" fontId="10" fillId="0" borderId="9" xfId="0" applyNumberFormat="1" applyFont="1" applyBorder="1" applyAlignment="1">
      <alignment horizontal="center"/>
    </xf>
    <xf numFmtId="2" fontId="10" fillId="0" borderId="20" xfId="0" applyNumberFormat="1" applyFont="1" applyBorder="1" applyAlignment="1">
      <alignment horizontal="center"/>
    </xf>
    <xf numFmtId="2" fontId="10" fillId="0" borderId="19" xfId="0" applyNumberFormat="1" applyFont="1" applyBorder="1" applyAlignment="1">
      <alignment horizontal="center"/>
    </xf>
    <xf numFmtId="2" fontId="0" fillId="7" borderId="3" xfId="0" applyNumberFormat="1" applyFill="1" applyBorder="1" applyAlignment="1">
      <alignment horizontal="center" vertical="center"/>
    </xf>
    <xf numFmtId="2" fontId="0" fillId="8" borderId="3" xfId="0" applyNumberFormat="1" applyFill="1" applyBorder="1" applyAlignment="1">
      <alignment horizontal="center" vertical="center"/>
    </xf>
    <xf numFmtId="2" fontId="0" fillId="9" borderId="3" xfId="0" applyNumberFormat="1" applyFill="1" applyBorder="1" applyAlignment="1">
      <alignment horizontal="center" vertical="center"/>
    </xf>
    <xf numFmtId="2" fontId="0" fillId="0" borderId="0" xfId="0" applyNumberFormat="1"/>
    <xf numFmtId="2" fontId="3" fillId="2" borderId="7" xfId="0" applyNumberFormat="1" applyFont="1" applyFill="1" applyBorder="1" applyAlignment="1">
      <alignment horizontal="center"/>
    </xf>
    <xf numFmtId="2" fontId="0" fillId="7" borderId="3" xfId="0" applyNumberFormat="1" applyFill="1" applyBorder="1" applyAlignment="1">
      <alignment horizontal="left" vertical="center"/>
    </xf>
    <xf numFmtId="2" fontId="0" fillId="8" borderId="3" xfId="0" applyNumberFormat="1" applyFill="1" applyBorder="1" applyAlignment="1">
      <alignment horizontal="left" vertical="center"/>
    </xf>
    <xf numFmtId="2" fontId="0" fillId="9" borderId="3" xfId="0" applyNumberFormat="1" applyFill="1" applyBorder="1" applyAlignment="1">
      <alignment horizontal="left" vertical="center"/>
    </xf>
    <xf numFmtId="2" fontId="10" fillId="7" borderId="55" xfId="0" applyNumberFormat="1" applyFont="1" applyFill="1" applyBorder="1" applyAlignment="1">
      <alignment horizontal="center" vertical="center" wrapText="1"/>
    </xf>
    <xf numFmtId="2" fontId="10" fillId="0" borderId="9" xfId="0" applyNumberFormat="1" applyFont="1" applyBorder="1" applyAlignment="1">
      <alignment horizontal="center" vertical="center"/>
    </xf>
    <xf numFmtId="2" fontId="10" fillId="0" borderId="20" xfId="0" applyNumberFormat="1" applyFont="1" applyBorder="1" applyAlignment="1">
      <alignment horizontal="center" vertical="center"/>
    </xf>
    <xf numFmtId="2" fontId="10" fillId="0" borderId="19" xfId="0" applyNumberFormat="1" applyFont="1" applyBorder="1" applyAlignment="1">
      <alignment horizontal="center" vertical="center"/>
    </xf>
    <xf numFmtId="0" fontId="1" fillId="0" borderId="0" xfId="0" applyFont="1" applyAlignment="1">
      <alignment horizontal="left" vertical="top" wrapText="1"/>
    </xf>
    <xf numFmtId="0" fontId="3" fillId="2" borderId="13" xfId="0" applyFont="1" applyFill="1" applyBorder="1" applyAlignment="1">
      <alignment horizontal="left"/>
    </xf>
    <xf numFmtId="0" fontId="3" fillId="2" borderId="14" xfId="0" applyFont="1" applyFill="1" applyBorder="1" applyAlignment="1">
      <alignment horizontal="left"/>
    </xf>
    <xf numFmtId="0" fontId="3" fillId="2" borderId="15" xfId="0" applyFont="1" applyFill="1" applyBorder="1" applyAlignment="1">
      <alignment horizontal="left"/>
    </xf>
    <xf numFmtId="0" fontId="3" fillId="2" borderId="57" xfId="0" applyFont="1" applyFill="1" applyBorder="1" applyAlignment="1">
      <alignment horizontal="center"/>
    </xf>
    <xf numFmtId="0" fontId="3" fillId="2" borderId="58" xfId="0" applyFont="1" applyFill="1" applyBorder="1" applyAlignment="1">
      <alignment horizontal="center"/>
    </xf>
    <xf numFmtId="0" fontId="0" fillId="0" borderId="32" xfId="0" applyBorder="1" applyAlignment="1">
      <alignment horizontal="left" vertical="top" wrapText="1"/>
    </xf>
    <xf numFmtId="0" fontId="0" fillId="0" borderId="28" xfId="0" applyBorder="1" applyAlignment="1">
      <alignment horizontal="left" vertical="top" wrapText="1"/>
    </xf>
    <xf numFmtId="0" fontId="0" fillId="0" borderId="33" xfId="0" applyBorder="1" applyAlignment="1">
      <alignment horizontal="left" vertical="top" wrapText="1"/>
    </xf>
    <xf numFmtId="0" fontId="0" fillId="0" borderId="32" xfId="0" applyBorder="1" applyAlignment="1">
      <alignment horizontal="left" vertical="top"/>
    </xf>
    <xf numFmtId="0" fontId="0" fillId="0" borderId="28" xfId="0" applyBorder="1" applyAlignment="1">
      <alignment horizontal="left" vertical="top"/>
    </xf>
    <xf numFmtId="0" fontId="0" fillId="0" borderId="33" xfId="0" applyBorder="1" applyAlignment="1">
      <alignment horizontal="left" vertical="top"/>
    </xf>
    <xf numFmtId="0" fontId="0" fillId="0" borderId="34" xfId="0" applyBorder="1" applyAlignment="1">
      <alignment horizontal="left" vertical="top" wrapText="1"/>
    </xf>
    <xf numFmtId="0" fontId="0" fillId="0" borderId="0" xfId="0" applyBorder="1" applyAlignment="1">
      <alignment horizontal="left" vertical="top" wrapText="1"/>
    </xf>
    <xf numFmtId="0" fontId="0" fillId="0" borderId="35" xfId="0" applyBorder="1" applyAlignment="1">
      <alignment horizontal="left" vertical="top" wrapText="1"/>
    </xf>
    <xf numFmtId="0" fontId="0" fillId="0" borderId="36" xfId="0" applyBorder="1" applyAlignment="1">
      <alignment horizontal="left" vertical="top" wrapText="1"/>
    </xf>
    <xf numFmtId="0" fontId="0" fillId="0" borderId="30" xfId="0" applyBorder="1" applyAlignment="1">
      <alignment horizontal="left" vertical="top" wrapText="1"/>
    </xf>
    <xf numFmtId="0" fontId="0" fillId="0" borderId="37" xfId="0" applyBorder="1" applyAlignment="1">
      <alignment horizontal="left" vertical="top" wrapText="1"/>
    </xf>
    <xf numFmtId="0" fontId="10" fillId="0" borderId="22" xfId="0" applyFont="1" applyBorder="1" applyAlignment="1">
      <alignment horizontal="left"/>
    </xf>
    <xf numFmtId="0" fontId="10" fillId="0" borderId="2" xfId="0" applyFont="1" applyBorder="1" applyAlignment="1">
      <alignment horizontal="left"/>
    </xf>
    <xf numFmtId="0" fontId="0" fillId="0" borderId="2" xfId="0" applyBorder="1" applyAlignment="1">
      <alignment horizontal="left" vertical="center"/>
    </xf>
    <xf numFmtId="0" fontId="0" fillId="0" borderId="3" xfId="0" applyBorder="1" applyAlignment="1">
      <alignment horizontal="left" vertical="center"/>
    </xf>
    <xf numFmtId="0" fontId="3" fillId="2" borderId="5" xfId="0" applyFont="1" applyFill="1" applyBorder="1" applyAlignment="1">
      <alignment horizontal="left" indent="2"/>
    </xf>
    <xf numFmtId="0" fontId="3" fillId="2" borderId="38" xfId="0" applyFont="1" applyFill="1" applyBorder="1" applyAlignment="1">
      <alignment horizontal="left" indent="2"/>
    </xf>
    <xf numFmtId="0" fontId="0" fillId="0" borderId="14" xfId="0" applyFont="1" applyBorder="1" applyAlignment="1">
      <alignment horizontal="left" vertical="top" wrapText="1"/>
    </xf>
    <xf numFmtId="0" fontId="0" fillId="0" borderId="15" xfId="0" applyFont="1" applyBorder="1" applyAlignment="1">
      <alignment horizontal="left" vertical="top" wrapText="1"/>
    </xf>
    <xf numFmtId="0" fontId="0" fillId="0" borderId="31" xfId="0" applyBorder="1" applyAlignment="1">
      <alignment horizontal="right"/>
    </xf>
    <xf numFmtId="0" fontId="0" fillId="0" borderId="2" xfId="0" applyBorder="1" applyAlignment="1">
      <alignment horizontal="right"/>
    </xf>
    <xf numFmtId="14" fontId="0" fillId="0" borderId="2" xfId="0" applyNumberFormat="1" applyBorder="1" applyAlignment="1">
      <alignment horizontal="left" vertical="center"/>
    </xf>
    <xf numFmtId="0" fontId="1" fillId="2" borderId="10" xfId="0" applyFont="1" applyFill="1" applyBorder="1" applyAlignment="1">
      <alignment horizontal="right"/>
    </xf>
    <xf numFmtId="0" fontId="1" fillId="2" borderId="2" xfId="0" applyFont="1" applyFill="1" applyBorder="1" applyAlignment="1">
      <alignment horizontal="right"/>
    </xf>
    <xf numFmtId="0" fontId="1" fillId="2" borderId="3" xfId="0" applyFont="1" applyFill="1" applyBorder="1" applyAlignment="1">
      <alignment horizontal="right"/>
    </xf>
    <xf numFmtId="0" fontId="1" fillId="2" borderId="31" xfId="0" applyFont="1" applyFill="1" applyBorder="1" applyAlignment="1">
      <alignment horizontal="center"/>
    </xf>
    <xf numFmtId="0" fontId="1" fillId="2" borderId="24" xfId="0" applyFont="1" applyFill="1" applyBorder="1" applyAlignment="1">
      <alignment horizontal="center"/>
    </xf>
    <xf numFmtId="0" fontId="10" fillId="0" borderId="26" xfId="0" applyFont="1" applyBorder="1" applyAlignment="1">
      <alignment horizontal="left"/>
    </xf>
    <xf numFmtId="0" fontId="11" fillId="6" borderId="21" xfId="0" applyFont="1" applyFill="1" applyBorder="1" applyAlignment="1">
      <alignment horizontal="center" vertical="center" textRotation="90" wrapText="1"/>
    </xf>
    <xf numFmtId="0" fontId="11" fillId="6" borderId="10" xfId="0" applyFont="1" applyFill="1" applyBorder="1" applyAlignment="1">
      <alignment horizontal="center" vertical="center" textRotation="90" wrapText="1"/>
    </xf>
    <xf numFmtId="0" fontId="11" fillId="6" borderId="25" xfId="0" applyFont="1" applyFill="1" applyBorder="1" applyAlignment="1">
      <alignment horizontal="center" vertical="center" textRotation="90" wrapText="1"/>
    </xf>
    <xf numFmtId="0" fontId="11" fillId="5" borderId="21" xfId="0" applyFont="1" applyFill="1" applyBorder="1" applyAlignment="1">
      <alignment horizontal="center" vertical="center" textRotation="90" wrapText="1"/>
    </xf>
    <xf numFmtId="0" fontId="11" fillId="5" borderId="10" xfId="0" applyFont="1" applyFill="1" applyBorder="1" applyAlignment="1">
      <alignment horizontal="center" vertical="center" textRotation="90" wrapText="1"/>
    </xf>
    <xf numFmtId="0" fontId="11" fillId="5" borderId="25" xfId="0" applyFont="1" applyFill="1" applyBorder="1" applyAlignment="1">
      <alignment horizontal="center" vertical="center" textRotation="90" wrapText="1"/>
    </xf>
    <xf numFmtId="0" fontId="10" fillId="0" borderId="30" xfId="0" applyFont="1" applyBorder="1" applyAlignment="1">
      <alignment horizontal="left"/>
    </xf>
    <xf numFmtId="0" fontId="3" fillId="2" borderId="2"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10" fillId="0" borderId="8"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0" fillId="0" borderId="8" xfId="0"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10" fillId="0" borderId="31" xfId="0" applyFont="1" applyBorder="1" applyAlignment="1" applyProtection="1">
      <alignment horizontal="left" vertical="top" wrapText="1"/>
      <protection locked="0"/>
    </xf>
    <xf numFmtId="0" fontId="3" fillId="0" borderId="2" xfId="0" applyFont="1" applyBorder="1" applyAlignment="1" applyProtection="1">
      <alignment horizontal="left" vertical="center" wrapText="1"/>
      <protection locked="0"/>
    </xf>
    <xf numFmtId="0" fontId="3" fillId="0" borderId="24" xfId="0" applyFont="1" applyBorder="1" applyAlignment="1" applyProtection="1">
      <alignment horizontal="left" vertical="center" wrapText="1"/>
      <protection locked="0"/>
    </xf>
    <xf numFmtId="0" fontId="10" fillId="0" borderId="11" xfId="0" applyFont="1" applyBorder="1" applyAlignment="1" applyProtection="1">
      <alignment horizontal="center" vertical="center" wrapText="1"/>
      <protection locked="0"/>
    </xf>
    <xf numFmtId="0" fontId="10" fillId="0" borderId="20" xfId="0" applyFont="1" applyBorder="1" applyAlignment="1" applyProtection="1">
      <alignment horizontal="center" vertical="center" wrapText="1"/>
      <protection locked="0"/>
    </xf>
    <xf numFmtId="0" fontId="11" fillId="4" borderId="56" xfId="0" applyFont="1" applyFill="1" applyBorder="1" applyAlignment="1">
      <alignment horizontal="center" vertical="center" textRotation="90" wrapText="1"/>
    </xf>
    <xf numFmtId="0" fontId="11" fillId="4" borderId="10" xfId="0" applyFont="1" applyFill="1" applyBorder="1" applyAlignment="1">
      <alignment horizontal="center" vertical="center" textRotation="90" wrapText="1"/>
    </xf>
    <xf numFmtId="0" fontId="11" fillId="4" borderId="25" xfId="0" applyFont="1" applyFill="1" applyBorder="1" applyAlignment="1">
      <alignment horizontal="center" vertical="center" textRotation="90" wrapText="1"/>
    </xf>
    <xf numFmtId="0" fontId="3" fillId="0" borderId="26"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10" fillId="0" borderId="11" xfId="0" applyFont="1" applyBorder="1" applyAlignment="1" applyProtection="1">
      <alignment horizontal="left" vertical="top" wrapText="1"/>
      <protection locked="0"/>
    </xf>
    <xf numFmtId="0" fontId="10" fillId="0" borderId="12" xfId="0" applyFont="1" applyBorder="1" applyAlignment="1" applyProtection="1">
      <alignment horizontal="left" vertical="top" wrapText="1"/>
      <protection locked="0"/>
    </xf>
    <xf numFmtId="0" fontId="10" fillId="0" borderId="29" xfId="0" applyFont="1" applyBorder="1" applyAlignment="1" applyProtection="1">
      <alignment horizontal="left" vertical="top" wrapText="1"/>
      <protection locked="0"/>
    </xf>
    <xf numFmtId="0" fontId="5" fillId="6" borderId="17" xfId="0" applyFont="1" applyFill="1" applyBorder="1" applyAlignment="1">
      <alignment horizontal="center" vertical="center" textRotation="90" wrapText="1"/>
    </xf>
    <xf numFmtId="0" fontId="5" fillId="6" borderId="16" xfId="0" applyFont="1" applyFill="1" applyBorder="1" applyAlignment="1">
      <alignment horizontal="center" vertical="center" textRotation="90" wrapText="1"/>
    </xf>
    <xf numFmtId="0" fontId="5" fillId="6" borderId="18" xfId="0" applyFont="1" applyFill="1" applyBorder="1" applyAlignment="1">
      <alignment horizontal="center" vertical="center" textRotation="90" wrapText="1"/>
    </xf>
    <xf numFmtId="0" fontId="3" fillId="2" borderId="22"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10" fillId="0" borderId="4" xfId="0" applyFont="1" applyBorder="1" applyAlignment="1" applyProtection="1">
      <alignment horizontal="center" vertical="center" wrapText="1"/>
      <protection locked="0"/>
    </xf>
    <xf numFmtId="0" fontId="10" fillId="0" borderId="19" xfId="0" applyFont="1" applyBorder="1" applyAlignment="1" applyProtection="1">
      <alignment horizontal="center" vertical="center" wrapText="1"/>
      <protection locked="0"/>
    </xf>
    <xf numFmtId="0" fontId="10" fillId="0" borderId="4"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38" xfId="0" applyFont="1" applyBorder="1" applyAlignment="1" applyProtection="1">
      <alignment horizontal="left" vertical="top" wrapText="1"/>
      <protection locked="0"/>
    </xf>
    <xf numFmtId="0" fontId="5" fillId="5" borderId="17" xfId="0" applyFont="1" applyFill="1" applyBorder="1" applyAlignment="1">
      <alignment horizontal="center" vertical="center" textRotation="90" wrapText="1"/>
    </xf>
    <xf numFmtId="0" fontId="5" fillId="5" borderId="16" xfId="0" applyFont="1" applyFill="1" applyBorder="1" applyAlignment="1">
      <alignment horizontal="center" vertical="center" textRotation="90" wrapText="1"/>
    </xf>
    <xf numFmtId="0" fontId="5" fillId="5" borderId="18" xfId="0" applyFont="1" applyFill="1" applyBorder="1" applyAlignment="1">
      <alignment horizontal="center" vertical="center" textRotation="90" wrapText="1"/>
    </xf>
    <xf numFmtId="0" fontId="5" fillId="4" borderId="17" xfId="0" applyFont="1" applyFill="1" applyBorder="1" applyAlignment="1">
      <alignment horizontal="center" vertical="center" textRotation="90" wrapText="1"/>
    </xf>
    <xf numFmtId="0" fontId="5" fillId="4" borderId="16" xfId="0" applyFont="1" applyFill="1" applyBorder="1" applyAlignment="1">
      <alignment horizontal="center" vertical="center" textRotation="90" wrapText="1"/>
    </xf>
    <xf numFmtId="0" fontId="5" fillId="4" borderId="18" xfId="0" applyFont="1" applyFill="1" applyBorder="1" applyAlignment="1">
      <alignment horizontal="center" vertical="center" textRotation="90" wrapText="1"/>
    </xf>
    <xf numFmtId="14" fontId="10" fillId="0" borderId="8" xfId="0" quotePrefix="1" applyNumberFormat="1" applyFont="1" applyBorder="1" applyAlignment="1" applyProtection="1">
      <alignment horizontal="left" vertical="top" wrapText="1"/>
      <protection locked="0"/>
    </xf>
    <xf numFmtId="0" fontId="12" fillId="2" borderId="13" xfId="0" applyFont="1" applyFill="1" applyBorder="1" applyAlignment="1">
      <alignment horizontal="left"/>
    </xf>
    <xf numFmtId="0" fontId="12" fillId="2" borderId="14" xfId="0" applyFont="1" applyFill="1" applyBorder="1" applyAlignment="1">
      <alignment horizontal="left"/>
    </xf>
    <xf numFmtId="0" fontId="12" fillId="2" borderId="15" xfId="0" applyFont="1" applyFill="1" applyBorder="1" applyAlignment="1">
      <alignment horizontal="left"/>
    </xf>
    <xf numFmtId="0" fontId="12" fillId="2" borderId="17" xfId="0" applyFont="1" applyFill="1" applyBorder="1" applyAlignment="1">
      <alignment horizontal="left" wrapText="1"/>
    </xf>
    <xf numFmtId="0" fontId="12" fillId="2" borderId="7" xfId="0" applyFont="1" applyFill="1" applyBorder="1" applyAlignment="1">
      <alignment horizontal="left" wrapText="1"/>
    </xf>
    <xf numFmtId="0" fontId="12" fillId="2" borderId="6" xfId="0" applyFont="1" applyFill="1" applyBorder="1" applyAlignment="1">
      <alignment horizontal="left" wrapText="1"/>
    </xf>
    <xf numFmtId="0" fontId="26" fillId="0" borderId="46" xfId="2" applyFont="1" applyBorder="1" applyAlignment="1">
      <alignment horizontal="right" vertical="center" wrapText="1"/>
    </xf>
    <xf numFmtId="0" fontId="26" fillId="0" borderId="46" xfId="2" applyFont="1" applyBorder="1" applyAlignment="1">
      <alignment horizontal="left" vertical="center" wrapText="1"/>
    </xf>
    <xf numFmtId="0" fontId="18" fillId="0" borderId="46" xfId="2" applyBorder="1" applyAlignment="1">
      <alignment horizontal="center" vertical="center" wrapText="1"/>
    </xf>
    <xf numFmtId="0" fontId="1" fillId="2" borderId="4" xfId="0" applyFont="1" applyFill="1" applyBorder="1" applyAlignment="1">
      <alignment horizontal="right"/>
    </xf>
    <xf numFmtId="0" fontId="1" fillId="2" borderId="5" xfId="0" applyFont="1" applyFill="1" applyBorder="1" applyAlignment="1">
      <alignment horizontal="right"/>
    </xf>
    <xf numFmtId="0" fontId="1" fillId="3" borderId="5" xfId="0" quotePrefix="1" applyFont="1" applyFill="1" applyBorder="1" applyAlignment="1" applyProtection="1">
      <alignment horizontal="left"/>
      <protection locked="0"/>
    </xf>
    <xf numFmtId="0" fontId="1" fillId="3" borderId="5" xfId="0" applyFont="1" applyFill="1" applyBorder="1" applyAlignment="1" applyProtection="1">
      <alignment horizontal="left"/>
      <protection locked="0"/>
    </xf>
    <xf numFmtId="0" fontId="1" fillId="3" borderId="19" xfId="0" applyFont="1" applyFill="1" applyBorder="1" applyAlignment="1" applyProtection="1">
      <alignment horizontal="left"/>
      <protection locked="0"/>
    </xf>
    <xf numFmtId="0" fontId="1" fillId="2" borderId="11" xfId="0" applyFont="1" applyFill="1" applyBorder="1" applyAlignment="1">
      <alignment horizontal="right"/>
    </xf>
    <xf numFmtId="0" fontId="1" fillId="2" borderId="12" xfId="0" applyFont="1" applyFill="1" applyBorder="1" applyAlignment="1">
      <alignment horizontal="right"/>
    </xf>
    <xf numFmtId="14" fontId="1" fillId="3" borderId="12" xfId="0" quotePrefix="1" applyNumberFormat="1" applyFont="1" applyFill="1" applyBorder="1" applyAlignment="1" applyProtection="1">
      <alignment horizontal="left"/>
      <protection locked="0"/>
    </xf>
    <xf numFmtId="14" fontId="1" fillId="3" borderId="12" xfId="0" applyNumberFormat="1" applyFont="1" applyFill="1" applyBorder="1" applyAlignment="1" applyProtection="1">
      <alignment horizontal="left"/>
      <protection locked="0"/>
    </xf>
    <xf numFmtId="0" fontId="1" fillId="3" borderId="12" xfId="0" quotePrefix="1" applyFont="1" applyFill="1" applyBorder="1" applyAlignment="1" applyProtection="1">
      <alignment horizontal="left"/>
      <protection locked="0"/>
    </xf>
    <xf numFmtId="0" fontId="1" fillId="3" borderId="12" xfId="0" applyFont="1" applyFill="1" applyBorder="1" applyAlignment="1" applyProtection="1">
      <alignment horizontal="left"/>
      <protection locked="0"/>
    </xf>
    <xf numFmtId="0" fontId="1" fillId="3" borderId="20" xfId="0" applyFont="1" applyFill="1" applyBorder="1" applyAlignment="1" applyProtection="1">
      <alignment horizontal="left"/>
      <protection locked="0"/>
    </xf>
    <xf numFmtId="0" fontId="1" fillId="2" borderId="8" xfId="0" applyFont="1" applyFill="1" applyBorder="1" applyAlignment="1">
      <alignment horizontal="right" vertical="top"/>
    </xf>
    <xf numFmtId="0" fontId="1" fillId="2" borderId="1" xfId="0" applyFont="1" applyFill="1" applyBorder="1" applyAlignment="1">
      <alignment horizontal="right" vertical="top"/>
    </xf>
    <xf numFmtId="0" fontId="1" fillId="3" borderId="1" xfId="0" quotePrefix="1" applyFont="1" applyFill="1" applyBorder="1" applyAlignment="1" applyProtection="1">
      <alignment horizontal="left" vertical="top" wrapText="1"/>
      <protection locked="0"/>
    </xf>
    <xf numFmtId="0" fontId="1" fillId="3" borderId="1" xfId="0" applyFont="1" applyFill="1" applyBorder="1" applyAlignment="1" applyProtection="1">
      <alignment horizontal="left" vertical="top" wrapText="1"/>
      <protection locked="0"/>
    </xf>
    <xf numFmtId="0" fontId="1" fillId="3" borderId="9" xfId="0" applyFont="1" applyFill="1" applyBorder="1" applyAlignment="1" applyProtection="1">
      <alignment horizontal="left" vertical="top" wrapText="1"/>
      <protection locked="0"/>
    </xf>
    <xf numFmtId="0" fontId="1" fillId="2" borderId="8" xfId="0" applyFont="1" applyFill="1" applyBorder="1" applyAlignment="1">
      <alignment horizontal="right"/>
    </xf>
    <xf numFmtId="0" fontId="1" fillId="2" borderId="1" xfId="0" applyFont="1" applyFill="1" applyBorder="1" applyAlignment="1">
      <alignment horizontal="right"/>
    </xf>
    <xf numFmtId="0" fontId="1" fillId="3" borderId="1" xfId="0" quotePrefix="1" applyFont="1" applyFill="1" applyBorder="1" applyAlignment="1" applyProtection="1">
      <alignment horizontal="left"/>
      <protection locked="0"/>
    </xf>
    <xf numFmtId="0" fontId="1" fillId="3" borderId="1" xfId="0" applyFont="1" applyFill="1" applyBorder="1" applyAlignment="1" applyProtection="1">
      <alignment horizontal="left"/>
      <protection locked="0"/>
    </xf>
    <xf numFmtId="0" fontId="1" fillId="3" borderId="9" xfId="0" applyFont="1" applyFill="1" applyBorder="1" applyAlignment="1" applyProtection="1">
      <alignment horizontal="left"/>
      <protection locked="0"/>
    </xf>
    <xf numFmtId="0" fontId="3" fillId="2" borderId="26" xfId="0" applyFont="1" applyFill="1" applyBorder="1" applyAlignment="1" applyProtection="1">
      <alignment horizontal="left" vertical="center" wrapText="1"/>
    </xf>
    <xf numFmtId="0" fontId="3" fillId="2" borderId="27" xfId="0" applyFont="1" applyFill="1" applyBorder="1" applyAlignment="1" applyProtection="1">
      <alignment horizontal="left" vertical="center" wrapText="1"/>
    </xf>
    <xf numFmtId="0" fontId="10" fillId="0" borderId="25" xfId="0" applyFont="1" applyBorder="1" applyAlignment="1" applyProtection="1">
      <alignment horizontal="center" vertical="center" wrapText="1"/>
      <protection locked="0"/>
    </xf>
    <xf numFmtId="0" fontId="10" fillId="0" borderId="27"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0" borderId="24" xfId="0" applyFont="1" applyBorder="1" applyAlignment="1" applyProtection="1">
      <alignment horizontal="center" vertical="center" wrapText="1"/>
      <protection locked="0"/>
    </xf>
    <xf numFmtId="0" fontId="10" fillId="0" borderId="21" xfId="0" applyFont="1" applyBorder="1" applyAlignment="1" applyProtection="1">
      <alignment horizontal="center" vertical="center" wrapText="1"/>
      <protection locked="0"/>
    </xf>
    <xf numFmtId="0" fontId="10" fillId="0" borderId="23" xfId="0" applyFont="1" applyBorder="1" applyAlignment="1" applyProtection="1">
      <alignment horizontal="center" vertical="center" wrapText="1"/>
      <protection locked="0"/>
    </xf>
    <xf numFmtId="0" fontId="3" fillId="2" borderId="2" xfId="0" applyFont="1" applyFill="1" applyBorder="1" applyAlignment="1" applyProtection="1">
      <alignment horizontal="left" vertical="center" wrapText="1"/>
    </xf>
    <xf numFmtId="0" fontId="3" fillId="2" borderId="24" xfId="0" applyFont="1" applyFill="1" applyBorder="1" applyAlignment="1" applyProtection="1">
      <alignment horizontal="left" vertical="center" wrapText="1"/>
    </xf>
    <xf numFmtId="0" fontId="1" fillId="2" borderId="5" xfId="0" quotePrefix="1" applyFont="1" applyFill="1" applyBorder="1" applyAlignment="1" applyProtection="1">
      <alignment horizontal="left"/>
      <protection locked="0"/>
    </xf>
    <xf numFmtId="0" fontId="1" fillId="2" borderId="5" xfId="0" applyFont="1" applyFill="1" applyBorder="1" applyAlignment="1" applyProtection="1">
      <alignment horizontal="left"/>
      <protection locked="0"/>
    </xf>
    <xf numFmtId="0" fontId="1" fillId="2" borderId="19" xfId="0" applyFont="1" applyFill="1" applyBorder="1" applyAlignment="1" applyProtection="1">
      <alignment horizontal="left"/>
      <protection locked="0"/>
    </xf>
    <xf numFmtId="0" fontId="1" fillId="2" borderId="1" xfId="0" quotePrefix="1" applyFont="1" applyFill="1" applyBorder="1" applyAlignment="1" applyProtection="1">
      <alignment horizontal="left"/>
      <protection locked="0"/>
    </xf>
    <xf numFmtId="0" fontId="1" fillId="2" borderId="1" xfId="0" applyFont="1" applyFill="1" applyBorder="1" applyAlignment="1" applyProtection="1">
      <alignment horizontal="left"/>
      <protection locked="0"/>
    </xf>
    <xf numFmtId="0" fontId="1" fillId="2" borderId="9" xfId="0" applyFont="1" applyFill="1" applyBorder="1" applyAlignment="1" applyProtection="1">
      <alignment horizontal="left"/>
      <protection locked="0"/>
    </xf>
    <xf numFmtId="0" fontId="0" fillId="0" borderId="62" xfId="0" applyBorder="1" applyAlignment="1">
      <alignment horizontal="left"/>
    </xf>
    <xf numFmtId="0" fontId="0" fillId="0" borderId="61" xfId="0" applyBorder="1" applyAlignment="1">
      <alignment horizontal="left"/>
    </xf>
    <xf numFmtId="0" fontId="0" fillId="0" borderId="63" xfId="0" applyBorder="1" applyAlignment="1">
      <alignment horizontal="left"/>
    </xf>
    <xf numFmtId="0" fontId="0" fillId="0" borderId="4" xfId="0" applyBorder="1" applyAlignment="1">
      <alignment horizontal="center"/>
    </xf>
    <xf numFmtId="0" fontId="0" fillId="0" borderId="19" xfId="0" applyBorder="1" applyAlignment="1">
      <alignment horizontal="center"/>
    </xf>
    <xf numFmtId="0" fontId="0" fillId="0" borderId="21" xfId="0" applyBorder="1" applyAlignment="1">
      <alignment horizontal="left"/>
    </xf>
    <xf numFmtId="0" fontId="0" fillId="0" borderId="22" xfId="0" applyBorder="1" applyAlignment="1">
      <alignment horizontal="left"/>
    </xf>
    <xf numFmtId="0" fontId="0" fillId="0" borderId="23" xfId="0" applyBorder="1" applyAlignment="1">
      <alignment horizontal="left"/>
    </xf>
    <xf numFmtId="0" fontId="0" fillId="0" borderId="10" xfId="0" applyBorder="1" applyAlignment="1">
      <alignment horizontal="left"/>
    </xf>
    <xf numFmtId="0" fontId="0" fillId="0" borderId="2" xfId="0" applyBorder="1" applyAlignment="1">
      <alignment horizontal="left"/>
    </xf>
    <xf numFmtId="0" fontId="0" fillId="0" borderId="24" xfId="0" applyBorder="1" applyAlignment="1">
      <alignment horizontal="left"/>
    </xf>
    <xf numFmtId="0" fontId="0" fillId="0" borderId="25" xfId="0" applyBorder="1" applyAlignment="1">
      <alignment horizontal="left"/>
    </xf>
    <xf numFmtId="0" fontId="0" fillId="0" borderId="26" xfId="0" applyBorder="1" applyAlignment="1">
      <alignment horizontal="left"/>
    </xf>
    <xf numFmtId="0" fontId="0" fillId="0" borderId="27" xfId="0" applyBorder="1" applyAlignment="1">
      <alignment horizontal="left"/>
    </xf>
    <xf numFmtId="0" fontId="1" fillId="2" borderId="5" xfId="0" applyFont="1" applyFill="1" applyBorder="1" applyAlignment="1" applyProtection="1">
      <alignment horizontal="left"/>
    </xf>
    <xf numFmtId="0" fontId="1" fillId="2" borderId="19" xfId="0" applyFont="1" applyFill="1" applyBorder="1" applyAlignment="1" applyProtection="1">
      <alignment horizontal="left"/>
    </xf>
    <xf numFmtId="0" fontId="1" fillId="2" borderId="10" xfId="0" applyFont="1" applyFill="1" applyBorder="1" applyAlignment="1" applyProtection="1">
      <alignment horizontal="right"/>
    </xf>
    <xf numFmtId="0" fontId="1" fillId="2" borderId="2" xfId="0" applyFont="1" applyFill="1" applyBorder="1" applyAlignment="1" applyProtection="1">
      <alignment horizontal="right"/>
    </xf>
    <xf numFmtId="0" fontId="1" fillId="2" borderId="3" xfId="0" applyFont="1" applyFill="1" applyBorder="1" applyAlignment="1" applyProtection="1">
      <alignment horizontal="right"/>
    </xf>
    <xf numFmtId="0" fontId="1" fillId="2" borderId="31" xfId="0" applyFont="1" applyFill="1" applyBorder="1" applyAlignment="1" applyProtection="1">
      <alignment horizontal="center"/>
    </xf>
    <xf numFmtId="0" fontId="1" fillId="2" borderId="24" xfId="0" applyFont="1" applyFill="1" applyBorder="1" applyAlignment="1" applyProtection="1">
      <alignment horizontal="center"/>
    </xf>
    <xf numFmtId="0" fontId="1" fillId="2" borderId="1" xfId="0" applyFont="1" applyFill="1" applyBorder="1" applyAlignment="1" applyProtection="1">
      <alignment horizontal="left"/>
    </xf>
    <xf numFmtId="0" fontId="1" fillId="2" borderId="9" xfId="0" applyFont="1" applyFill="1" applyBorder="1" applyAlignment="1" applyProtection="1">
      <alignment horizontal="left"/>
    </xf>
    <xf numFmtId="0" fontId="3" fillId="2" borderId="26"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2" borderId="50" xfId="0" applyFont="1" applyFill="1" applyBorder="1" applyAlignment="1">
      <alignment horizontal="left" vertical="center" wrapText="1"/>
    </xf>
    <xf numFmtId="0" fontId="10" fillId="0" borderId="51" xfId="0" applyFont="1" applyBorder="1" applyAlignment="1" applyProtection="1">
      <alignment horizontal="center" vertical="center" wrapText="1"/>
      <protection locked="0"/>
    </xf>
    <xf numFmtId="0" fontId="10" fillId="0" borderId="52" xfId="0" applyFont="1" applyBorder="1" applyAlignment="1" applyProtection="1">
      <alignment horizontal="center" vertical="center" wrapText="1"/>
      <protection locked="0"/>
    </xf>
    <xf numFmtId="0" fontId="23" fillId="0" borderId="0" xfId="2" applyFont="1" applyFill="1" applyBorder="1" applyAlignment="1">
      <alignment horizontal="center" vertical="center" wrapText="1"/>
    </xf>
    <xf numFmtId="0" fontId="10" fillId="0" borderId="51" xfId="0" applyFont="1" applyBorder="1" applyAlignment="1" applyProtection="1">
      <alignment horizontal="left" vertical="top" wrapText="1"/>
      <protection locked="0"/>
    </xf>
    <xf numFmtId="0" fontId="10" fillId="0" borderId="44" xfId="0" applyFont="1" applyBorder="1" applyAlignment="1" applyProtection="1">
      <alignment horizontal="left" vertical="top" wrapText="1"/>
      <protection locked="0"/>
    </xf>
    <xf numFmtId="0" fontId="10" fillId="0" borderId="32" xfId="0" applyFont="1" applyBorder="1" applyAlignment="1" applyProtection="1">
      <alignment horizontal="left" vertical="top" wrapText="1"/>
      <protection locked="0"/>
    </xf>
    <xf numFmtId="0" fontId="0" fillId="0" borderId="13" xfId="0" applyFill="1" applyBorder="1" applyAlignment="1">
      <alignment horizontal="center"/>
    </xf>
    <xf numFmtId="0" fontId="0" fillId="0" borderId="14" xfId="0" applyFill="1" applyBorder="1" applyAlignment="1">
      <alignment horizontal="center"/>
    </xf>
    <xf numFmtId="0" fontId="0" fillId="0" borderId="53" xfId="0" applyFill="1" applyBorder="1" applyAlignment="1">
      <alignment horizontal="center"/>
    </xf>
    <xf numFmtId="0" fontId="0" fillId="0" borderId="15" xfId="0" applyFill="1" applyBorder="1" applyAlignment="1">
      <alignment horizontal="center"/>
    </xf>
    <xf numFmtId="0" fontId="0" fillId="11" borderId="34" xfId="0" applyFill="1" applyBorder="1" applyAlignment="1">
      <alignment horizontal="center"/>
    </xf>
    <xf numFmtId="0" fontId="0" fillId="11" borderId="0" xfId="0" applyFill="1" applyBorder="1" applyAlignment="1">
      <alignment horizontal="center"/>
    </xf>
    <xf numFmtId="0" fontId="0" fillId="11" borderId="35" xfId="0" applyFill="1" applyBorder="1" applyAlignment="1">
      <alignment horizontal="center"/>
    </xf>
    <xf numFmtId="0" fontId="10" fillId="0" borderId="3" xfId="0" applyFont="1" applyBorder="1" applyAlignment="1">
      <alignment horizontal="left"/>
    </xf>
    <xf numFmtId="0" fontId="10" fillId="0" borderId="37" xfId="0" applyFont="1" applyBorder="1" applyAlignment="1">
      <alignment horizontal="left"/>
    </xf>
    <xf numFmtId="0" fontId="27" fillId="2" borderId="5" xfId="0" applyFont="1" applyFill="1" applyBorder="1" applyAlignment="1">
      <alignment horizontal="right"/>
    </xf>
    <xf numFmtId="0" fontId="27" fillId="2" borderId="38" xfId="0" applyFont="1" applyFill="1" applyBorder="1" applyAlignment="1">
      <alignment horizontal="right"/>
    </xf>
    <xf numFmtId="0" fontId="10" fillId="0" borderId="47" xfId="0" applyFont="1" applyBorder="1" applyAlignment="1">
      <alignment horizontal="left"/>
    </xf>
    <xf numFmtId="0" fontId="10" fillId="0" borderId="48" xfId="0" applyFont="1" applyBorder="1" applyAlignment="1">
      <alignment horizontal="left"/>
    </xf>
  </cellXfs>
  <cellStyles count="3">
    <cellStyle name="Link" xfId="2" builtinId="8"/>
    <cellStyle name="Standard" xfId="0" builtinId="0"/>
    <cellStyle name="Standard 5" xfId="1"/>
  </cellStyles>
  <dxfs count="50">
    <dxf>
      <font>
        <color theme="0" tint="-0.14996795556505021"/>
      </font>
    </dxf>
    <dxf>
      <font>
        <color theme="0"/>
      </font>
    </dxf>
    <dxf>
      <font>
        <color theme="0"/>
      </font>
    </dxf>
    <dxf>
      <font>
        <color theme="0" tint="-0.14996795556505021"/>
      </font>
      <numFmt numFmtId="0" formatCode="General"/>
    </dxf>
    <dxf>
      <font>
        <color theme="0"/>
      </font>
    </dxf>
    <dxf>
      <font>
        <color theme="0"/>
      </font>
    </dxf>
    <dxf>
      <font>
        <color theme="0"/>
      </font>
    </dxf>
    <dxf>
      <font>
        <color theme="0"/>
      </font>
    </dxf>
    <dxf>
      <font>
        <color theme="0"/>
      </font>
    </dxf>
    <dxf>
      <font>
        <color theme="0"/>
      </font>
    </dxf>
    <dxf>
      <font>
        <color theme="0"/>
      </font>
    </dxf>
    <dxf>
      <font>
        <color theme="0" tint="-0.14996795556505021"/>
      </font>
      <numFmt numFmtId="0" formatCode="General"/>
    </dxf>
    <dxf>
      <font>
        <color theme="0"/>
      </font>
    </dxf>
    <dxf>
      <font>
        <color theme="0"/>
      </font>
    </dxf>
    <dxf>
      <font>
        <color theme="0"/>
      </font>
    </dxf>
    <dxf>
      <font>
        <color theme="0"/>
      </font>
    </dxf>
    <dxf>
      <font>
        <color theme="0"/>
      </font>
    </dxf>
    <dxf>
      <font>
        <color theme="0"/>
      </font>
    </dxf>
    <dxf>
      <font>
        <color theme="0"/>
      </font>
    </dxf>
    <dxf>
      <font>
        <color theme="0" tint="-0.14996795556505021"/>
      </font>
      <numFmt numFmtId="0" formatCode="General"/>
    </dxf>
    <dxf>
      <font>
        <color theme="0"/>
      </font>
    </dxf>
    <dxf>
      <font>
        <color theme="0"/>
      </font>
    </dxf>
    <dxf>
      <font>
        <color theme="0"/>
      </font>
    </dxf>
    <dxf>
      <font>
        <color theme="0"/>
      </font>
    </dxf>
    <dxf>
      <font>
        <color theme="0"/>
      </font>
    </dxf>
    <dxf>
      <font>
        <color theme="0"/>
      </font>
    </dxf>
    <dxf>
      <font>
        <color theme="0"/>
      </font>
    </dxf>
    <dxf>
      <font>
        <color theme="0" tint="-0.14996795556505021"/>
      </font>
      <numFmt numFmtId="0" formatCode="General"/>
    </dxf>
    <dxf>
      <font>
        <color theme="0"/>
      </font>
    </dxf>
    <dxf>
      <font>
        <color theme="0"/>
      </font>
    </dxf>
    <dxf>
      <font>
        <color theme="0"/>
      </font>
    </dxf>
    <dxf>
      <font>
        <color theme="0"/>
      </font>
    </dxf>
    <dxf>
      <font>
        <color theme="0"/>
      </font>
    </dxf>
    <dxf>
      <font>
        <color theme="0"/>
      </font>
    </dxf>
    <dxf>
      <font>
        <color theme="0"/>
      </font>
    </dxf>
    <dxf>
      <font>
        <color theme="0" tint="-0.14996795556505021"/>
      </font>
      <numFmt numFmtId="0" formatCode="Genera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none"/>
          </c:marker>
          <c:val>
            <c:numRef>
              <c:f>LS_1!$R$42:$R$44</c:f>
              <c:numCache>
                <c:formatCode>0.00</c:formatCode>
                <c:ptCount val="3"/>
                <c:pt idx="0">
                  <c:v>0</c:v>
                </c:pt>
                <c:pt idx="1">
                  <c:v>0</c:v>
                </c:pt>
                <c:pt idx="2">
                  <c:v>0</c:v>
                </c:pt>
              </c:numCache>
            </c:numRef>
          </c:val>
          <c:extLst>
            <c:ext xmlns:c16="http://schemas.microsoft.com/office/drawing/2014/chart" uri="{C3380CC4-5D6E-409C-BE32-E72D297353CC}">
              <c16:uniqueId val="{00000000-B384-4968-B061-B42DB7B3E1E1}"/>
            </c:ext>
          </c:extLst>
        </c:ser>
        <c:dLbls>
          <c:showLegendKey val="0"/>
          <c:showVal val="0"/>
          <c:showCatName val="0"/>
          <c:showSerName val="0"/>
          <c:showPercent val="0"/>
          <c:showBubbleSize val="0"/>
        </c:dLbls>
        <c:axId val="100614528"/>
        <c:axId val="100616064"/>
      </c:radarChart>
      <c:catAx>
        <c:axId val="100614528"/>
        <c:scaling>
          <c:orientation val="minMax"/>
        </c:scaling>
        <c:delete val="1"/>
        <c:axPos val="b"/>
        <c:majorTickMark val="none"/>
        <c:minorTickMark val="none"/>
        <c:tickLblPos val="nextTo"/>
        <c:crossAx val="100616064"/>
        <c:crosses val="autoZero"/>
        <c:auto val="1"/>
        <c:lblAlgn val="ctr"/>
        <c:lblOffset val="100"/>
        <c:noMultiLvlLbl val="0"/>
      </c:catAx>
      <c:valAx>
        <c:axId val="100616064"/>
        <c:scaling>
          <c:orientation val="minMax"/>
          <c:max val="1"/>
          <c:min val="0"/>
        </c:scaling>
        <c:delete val="1"/>
        <c:axPos val="l"/>
        <c:majorGridlines>
          <c:spPr>
            <a:ln w="9525" cap="flat" cmpd="sng" algn="ctr">
              <a:solidFill>
                <a:schemeClr val="tx1">
                  <a:lumMod val="15000"/>
                  <a:lumOff val="85000"/>
                </a:schemeClr>
              </a:solidFill>
              <a:round/>
            </a:ln>
            <a:effectLst/>
          </c:spPr>
        </c:majorGridlines>
        <c:numFmt formatCode="0.00" sourceLinked="1"/>
        <c:majorTickMark val="in"/>
        <c:minorTickMark val="none"/>
        <c:tickLblPos val="nextTo"/>
        <c:crossAx val="10061452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paperSize="9" orientation="landscape" horizontalDpi="0"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none"/>
          </c:marker>
          <c:val>
            <c:numRef>
              <c:f>LS_2!$R$42:$R$44</c:f>
              <c:numCache>
                <c:formatCode>0.00</c:formatCode>
                <c:ptCount val="3"/>
                <c:pt idx="0">
                  <c:v>0</c:v>
                </c:pt>
                <c:pt idx="1">
                  <c:v>0</c:v>
                </c:pt>
                <c:pt idx="2">
                  <c:v>0</c:v>
                </c:pt>
              </c:numCache>
            </c:numRef>
          </c:val>
          <c:extLst>
            <c:ext xmlns:c16="http://schemas.microsoft.com/office/drawing/2014/chart" uri="{C3380CC4-5D6E-409C-BE32-E72D297353CC}">
              <c16:uniqueId val="{00000000-DAD9-4777-BD32-99265883BA18}"/>
            </c:ext>
          </c:extLst>
        </c:ser>
        <c:dLbls>
          <c:showLegendKey val="0"/>
          <c:showVal val="0"/>
          <c:showCatName val="0"/>
          <c:showSerName val="0"/>
          <c:showPercent val="0"/>
          <c:showBubbleSize val="0"/>
        </c:dLbls>
        <c:axId val="100614528"/>
        <c:axId val="100616064"/>
      </c:radarChart>
      <c:catAx>
        <c:axId val="100614528"/>
        <c:scaling>
          <c:orientation val="minMax"/>
        </c:scaling>
        <c:delete val="1"/>
        <c:axPos val="b"/>
        <c:majorTickMark val="none"/>
        <c:minorTickMark val="none"/>
        <c:tickLblPos val="nextTo"/>
        <c:crossAx val="100616064"/>
        <c:crosses val="autoZero"/>
        <c:auto val="1"/>
        <c:lblAlgn val="ctr"/>
        <c:lblOffset val="100"/>
        <c:noMultiLvlLbl val="0"/>
      </c:catAx>
      <c:valAx>
        <c:axId val="100616064"/>
        <c:scaling>
          <c:orientation val="minMax"/>
          <c:max val="1"/>
          <c:min val="0"/>
        </c:scaling>
        <c:delete val="1"/>
        <c:axPos val="l"/>
        <c:majorGridlines>
          <c:spPr>
            <a:ln w="9525" cap="flat" cmpd="sng" algn="ctr">
              <a:solidFill>
                <a:schemeClr val="tx1">
                  <a:lumMod val="15000"/>
                  <a:lumOff val="85000"/>
                </a:schemeClr>
              </a:solidFill>
              <a:round/>
            </a:ln>
            <a:effectLst/>
          </c:spPr>
        </c:majorGridlines>
        <c:numFmt formatCode="0.00" sourceLinked="1"/>
        <c:majorTickMark val="in"/>
        <c:minorTickMark val="none"/>
        <c:tickLblPos val="nextTo"/>
        <c:crossAx val="10061452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paperSize="9" orientation="landscape" horizontalDpi="0"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none"/>
          </c:marker>
          <c:val>
            <c:numRef>
              <c:f>LS_3!$R$42:$R$44</c:f>
              <c:numCache>
                <c:formatCode>0.00</c:formatCode>
                <c:ptCount val="3"/>
                <c:pt idx="0">
                  <c:v>0</c:v>
                </c:pt>
                <c:pt idx="1">
                  <c:v>0</c:v>
                </c:pt>
                <c:pt idx="2">
                  <c:v>0</c:v>
                </c:pt>
              </c:numCache>
            </c:numRef>
          </c:val>
          <c:extLst>
            <c:ext xmlns:c16="http://schemas.microsoft.com/office/drawing/2014/chart" uri="{C3380CC4-5D6E-409C-BE32-E72D297353CC}">
              <c16:uniqueId val="{00000000-BEB0-432C-88F0-07DDFABFC54C}"/>
            </c:ext>
          </c:extLst>
        </c:ser>
        <c:dLbls>
          <c:showLegendKey val="0"/>
          <c:showVal val="0"/>
          <c:showCatName val="0"/>
          <c:showSerName val="0"/>
          <c:showPercent val="0"/>
          <c:showBubbleSize val="0"/>
        </c:dLbls>
        <c:axId val="100614528"/>
        <c:axId val="100616064"/>
      </c:radarChart>
      <c:catAx>
        <c:axId val="100614528"/>
        <c:scaling>
          <c:orientation val="minMax"/>
        </c:scaling>
        <c:delete val="1"/>
        <c:axPos val="b"/>
        <c:majorTickMark val="none"/>
        <c:minorTickMark val="none"/>
        <c:tickLblPos val="nextTo"/>
        <c:crossAx val="100616064"/>
        <c:crosses val="autoZero"/>
        <c:auto val="1"/>
        <c:lblAlgn val="ctr"/>
        <c:lblOffset val="100"/>
        <c:noMultiLvlLbl val="0"/>
      </c:catAx>
      <c:valAx>
        <c:axId val="100616064"/>
        <c:scaling>
          <c:orientation val="minMax"/>
          <c:max val="1"/>
          <c:min val="0"/>
        </c:scaling>
        <c:delete val="1"/>
        <c:axPos val="l"/>
        <c:majorGridlines>
          <c:spPr>
            <a:ln w="9525" cap="flat" cmpd="sng" algn="ctr">
              <a:solidFill>
                <a:schemeClr val="tx1">
                  <a:lumMod val="15000"/>
                  <a:lumOff val="85000"/>
                </a:schemeClr>
              </a:solidFill>
              <a:round/>
            </a:ln>
            <a:effectLst/>
          </c:spPr>
        </c:majorGridlines>
        <c:numFmt formatCode="0.00" sourceLinked="1"/>
        <c:majorTickMark val="in"/>
        <c:minorTickMark val="none"/>
        <c:tickLblPos val="nextTo"/>
        <c:crossAx val="10061452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paperSize="9" orientation="landscape" horizontalDpi="0"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none"/>
          </c:marker>
          <c:val>
            <c:numRef>
              <c:f>LS_4!$R$42:$R$44</c:f>
              <c:numCache>
                <c:formatCode>0.00</c:formatCode>
                <c:ptCount val="3"/>
                <c:pt idx="0">
                  <c:v>0</c:v>
                </c:pt>
                <c:pt idx="1">
                  <c:v>0</c:v>
                </c:pt>
                <c:pt idx="2">
                  <c:v>0</c:v>
                </c:pt>
              </c:numCache>
            </c:numRef>
          </c:val>
          <c:extLst>
            <c:ext xmlns:c16="http://schemas.microsoft.com/office/drawing/2014/chart" uri="{C3380CC4-5D6E-409C-BE32-E72D297353CC}">
              <c16:uniqueId val="{00000000-7524-4500-9335-AA41581EFABE}"/>
            </c:ext>
          </c:extLst>
        </c:ser>
        <c:dLbls>
          <c:showLegendKey val="0"/>
          <c:showVal val="0"/>
          <c:showCatName val="0"/>
          <c:showSerName val="0"/>
          <c:showPercent val="0"/>
          <c:showBubbleSize val="0"/>
        </c:dLbls>
        <c:axId val="100614528"/>
        <c:axId val="100616064"/>
      </c:radarChart>
      <c:catAx>
        <c:axId val="100614528"/>
        <c:scaling>
          <c:orientation val="minMax"/>
        </c:scaling>
        <c:delete val="1"/>
        <c:axPos val="b"/>
        <c:majorTickMark val="none"/>
        <c:minorTickMark val="none"/>
        <c:tickLblPos val="nextTo"/>
        <c:crossAx val="100616064"/>
        <c:crosses val="autoZero"/>
        <c:auto val="1"/>
        <c:lblAlgn val="ctr"/>
        <c:lblOffset val="100"/>
        <c:noMultiLvlLbl val="0"/>
      </c:catAx>
      <c:valAx>
        <c:axId val="100616064"/>
        <c:scaling>
          <c:orientation val="minMax"/>
          <c:max val="1"/>
          <c:min val="0"/>
        </c:scaling>
        <c:delete val="1"/>
        <c:axPos val="l"/>
        <c:majorGridlines>
          <c:spPr>
            <a:ln w="9525" cap="flat" cmpd="sng" algn="ctr">
              <a:solidFill>
                <a:schemeClr val="tx1">
                  <a:lumMod val="15000"/>
                  <a:lumOff val="85000"/>
                </a:schemeClr>
              </a:solidFill>
              <a:round/>
            </a:ln>
            <a:effectLst/>
          </c:spPr>
        </c:majorGridlines>
        <c:numFmt formatCode="0.00" sourceLinked="1"/>
        <c:majorTickMark val="in"/>
        <c:minorTickMark val="none"/>
        <c:tickLblPos val="nextTo"/>
        <c:crossAx val="10061452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paperSize="9" orientation="landscape" horizontalDpi="0"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none"/>
          </c:marker>
          <c:val>
            <c:numRef>
              <c:f>LS_5!$R$42:$R$44</c:f>
              <c:numCache>
                <c:formatCode>0.00</c:formatCode>
                <c:ptCount val="3"/>
                <c:pt idx="0">
                  <c:v>0</c:v>
                </c:pt>
                <c:pt idx="1">
                  <c:v>0</c:v>
                </c:pt>
                <c:pt idx="2">
                  <c:v>0</c:v>
                </c:pt>
              </c:numCache>
            </c:numRef>
          </c:val>
          <c:extLst>
            <c:ext xmlns:c16="http://schemas.microsoft.com/office/drawing/2014/chart" uri="{C3380CC4-5D6E-409C-BE32-E72D297353CC}">
              <c16:uniqueId val="{00000000-C4BC-436C-9A52-E9D281B20572}"/>
            </c:ext>
          </c:extLst>
        </c:ser>
        <c:dLbls>
          <c:showLegendKey val="0"/>
          <c:showVal val="0"/>
          <c:showCatName val="0"/>
          <c:showSerName val="0"/>
          <c:showPercent val="0"/>
          <c:showBubbleSize val="0"/>
        </c:dLbls>
        <c:axId val="100614528"/>
        <c:axId val="100616064"/>
      </c:radarChart>
      <c:catAx>
        <c:axId val="100614528"/>
        <c:scaling>
          <c:orientation val="minMax"/>
        </c:scaling>
        <c:delete val="1"/>
        <c:axPos val="b"/>
        <c:majorTickMark val="none"/>
        <c:minorTickMark val="none"/>
        <c:tickLblPos val="nextTo"/>
        <c:crossAx val="100616064"/>
        <c:crosses val="autoZero"/>
        <c:auto val="1"/>
        <c:lblAlgn val="ctr"/>
        <c:lblOffset val="100"/>
        <c:noMultiLvlLbl val="0"/>
      </c:catAx>
      <c:valAx>
        <c:axId val="100616064"/>
        <c:scaling>
          <c:orientation val="minMax"/>
          <c:max val="1"/>
          <c:min val="0"/>
        </c:scaling>
        <c:delete val="1"/>
        <c:axPos val="l"/>
        <c:majorGridlines>
          <c:spPr>
            <a:ln w="9525" cap="flat" cmpd="sng" algn="ctr">
              <a:solidFill>
                <a:schemeClr val="tx1">
                  <a:lumMod val="15000"/>
                  <a:lumOff val="85000"/>
                </a:schemeClr>
              </a:solidFill>
              <a:round/>
            </a:ln>
            <a:effectLst/>
          </c:spPr>
        </c:majorGridlines>
        <c:numFmt formatCode="0.00" sourceLinked="1"/>
        <c:majorTickMark val="in"/>
        <c:minorTickMark val="none"/>
        <c:tickLblPos val="nextTo"/>
        <c:crossAx val="10061452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paperSize="9" orientation="landscape" horizontalDpi="0"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none"/>
          </c:marker>
          <c:val>
            <c:numRef>
              <c:f>LS_6!$R$42:$R$44</c:f>
              <c:numCache>
                <c:formatCode>0.00</c:formatCode>
                <c:ptCount val="3"/>
                <c:pt idx="0">
                  <c:v>0</c:v>
                </c:pt>
                <c:pt idx="1">
                  <c:v>0</c:v>
                </c:pt>
                <c:pt idx="2">
                  <c:v>0</c:v>
                </c:pt>
              </c:numCache>
            </c:numRef>
          </c:val>
          <c:extLst>
            <c:ext xmlns:c16="http://schemas.microsoft.com/office/drawing/2014/chart" uri="{C3380CC4-5D6E-409C-BE32-E72D297353CC}">
              <c16:uniqueId val="{00000000-26F5-4873-BA1A-4BDE86462D7F}"/>
            </c:ext>
          </c:extLst>
        </c:ser>
        <c:dLbls>
          <c:showLegendKey val="0"/>
          <c:showVal val="0"/>
          <c:showCatName val="0"/>
          <c:showSerName val="0"/>
          <c:showPercent val="0"/>
          <c:showBubbleSize val="0"/>
        </c:dLbls>
        <c:axId val="100614528"/>
        <c:axId val="100616064"/>
      </c:radarChart>
      <c:catAx>
        <c:axId val="100614528"/>
        <c:scaling>
          <c:orientation val="minMax"/>
        </c:scaling>
        <c:delete val="1"/>
        <c:axPos val="b"/>
        <c:majorTickMark val="none"/>
        <c:minorTickMark val="none"/>
        <c:tickLblPos val="nextTo"/>
        <c:crossAx val="100616064"/>
        <c:crosses val="autoZero"/>
        <c:auto val="1"/>
        <c:lblAlgn val="ctr"/>
        <c:lblOffset val="100"/>
        <c:noMultiLvlLbl val="0"/>
      </c:catAx>
      <c:valAx>
        <c:axId val="100616064"/>
        <c:scaling>
          <c:orientation val="minMax"/>
          <c:max val="1"/>
          <c:min val="0"/>
        </c:scaling>
        <c:delete val="1"/>
        <c:axPos val="l"/>
        <c:majorGridlines>
          <c:spPr>
            <a:ln w="9525" cap="flat" cmpd="sng" algn="ctr">
              <a:solidFill>
                <a:schemeClr val="tx1">
                  <a:lumMod val="15000"/>
                  <a:lumOff val="85000"/>
                </a:schemeClr>
              </a:solidFill>
              <a:round/>
            </a:ln>
            <a:effectLst/>
          </c:spPr>
        </c:majorGridlines>
        <c:numFmt formatCode="0.00" sourceLinked="1"/>
        <c:majorTickMark val="in"/>
        <c:minorTickMark val="none"/>
        <c:tickLblPos val="nextTo"/>
        <c:crossAx val="10061452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paperSize="9" orientation="landscape" horizontalDpi="0"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none"/>
          </c:marker>
          <c:val>
            <c:numRef>
              <c:f>LF!$R$42:$R$44</c:f>
              <c:numCache>
                <c:formatCode>0.00</c:formatCode>
                <c:ptCount val="3"/>
                <c:pt idx="0">
                  <c:v>0</c:v>
                </c:pt>
                <c:pt idx="1">
                  <c:v>0</c:v>
                </c:pt>
                <c:pt idx="2">
                  <c:v>0</c:v>
                </c:pt>
              </c:numCache>
            </c:numRef>
          </c:val>
          <c:extLst>
            <c:ext xmlns:c16="http://schemas.microsoft.com/office/drawing/2014/chart" uri="{C3380CC4-5D6E-409C-BE32-E72D297353CC}">
              <c16:uniqueId val="{00000000-81EC-470A-9A4E-6DC1207ED9CC}"/>
            </c:ext>
          </c:extLst>
        </c:ser>
        <c:dLbls>
          <c:showLegendKey val="0"/>
          <c:showVal val="0"/>
          <c:showCatName val="0"/>
          <c:showSerName val="0"/>
          <c:showPercent val="0"/>
          <c:showBubbleSize val="0"/>
        </c:dLbls>
        <c:axId val="100614528"/>
        <c:axId val="100616064"/>
        <c:extLst>
          <c:ext xmlns:c15="http://schemas.microsoft.com/office/drawing/2012/chart" uri="{02D57815-91ED-43cb-92C2-25804820EDAC}">
            <c15:filteredRadarSeries>
              <c15:ser>
                <c:idx val="1"/>
                <c:order val="1"/>
                <c:tx>
                  <c:strRef>
                    <c:extLst>
                      <c:ext uri="{02D57815-91ED-43cb-92C2-25804820EDAC}">
                        <c15:formulaRef>
                          <c15:sqref>LF!$A$48</c15:sqref>
                        </c15:formulaRef>
                      </c:ext>
                    </c:extLst>
                    <c:strCache>
                      <c:ptCount val="1"/>
                    </c:strCache>
                  </c:strRef>
                </c:tx>
                <c:spPr>
                  <a:ln w="9525" cap="flat" cmpd="sng" algn="ctr">
                    <a:solidFill>
                      <a:schemeClr val="accent6"/>
                    </a:solidFill>
                    <a:prstDash val="solid"/>
                    <a:round/>
                    <a:headEnd type="none" w="med" len="med"/>
                    <a:tailEnd type="none" w="med" len="med"/>
                  </a:ln>
                  <a:effectLst/>
                </c:spPr>
                <c:marker>
                  <c:symbol val="none"/>
                </c:marker>
                <c:val>
                  <c:numRef>
                    <c:extLst>
                      <c:ext uri="{02D57815-91ED-43cb-92C2-25804820EDAC}">
                        <c15:formulaRef>
                          <c15:sqref>LF!$A$49:$A$51</c15:sqref>
                        </c15:formulaRef>
                      </c:ext>
                    </c:extLst>
                    <c:numCache>
                      <c:formatCode>0.00</c:formatCode>
                      <c:ptCount val="3"/>
                    </c:numCache>
                  </c:numRef>
                </c:val>
                <c:extLst>
                  <c:ext xmlns:c16="http://schemas.microsoft.com/office/drawing/2014/chart" uri="{C3380CC4-5D6E-409C-BE32-E72D297353CC}">
                    <c16:uniqueId val="{00000001-81EC-470A-9A4E-6DC1207ED9CC}"/>
                  </c:ext>
                </c:extLst>
              </c15:ser>
            </c15:filteredRadarSeries>
            <c15:filteredRadarSeries>
              <c15:ser>
                <c:idx val="2"/>
                <c:order val="2"/>
                <c:tx>
                  <c:strRef>
                    <c:extLst xmlns:c15="http://schemas.microsoft.com/office/drawing/2012/chart">
                      <c:ext xmlns:c15="http://schemas.microsoft.com/office/drawing/2012/chart" uri="{02D57815-91ED-43cb-92C2-25804820EDAC}">
                        <c15:formulaRef>
                          <c15:sqref>LF!$B$48</c15:sqref>
                        </c15:formulaRef>
                      </c:ext>
                    </c:extLst>
                    <c:strCache>
                      <c:ptCount val="1"/>
                    </c:strCache>
                  </c:strRef>
                </c:tx>
                <c:spPr>
                  <a:ln w="28575" cap="rnd">
                    <a:solidFill>
                      <a:schemeClr val="accent3"/>
                    </a:solidFill>
                    <a:round/>
                  </a:ln>
                  <a:effectLst/>
                </c:spPr>
                <c:marker>
                  <c:symbol val="none"/>
                </c:marker>
                <c:val>
                  <c:numRef>
                    <c:extLst xmlns:c15="http://schemas.microsoft.com/office/drawing/2012/chart">
                      <c:ext xmlns:c15="http://schemas.microsoft.com/office/drawing/2012/chart" uri="{02D57815-91ED-43cb-92C2-25804820EDAC}">
                        <c15:formulaRef>
                          <c15:sqref>LF!$B$49:$B$51</c15:sqref>
                        </c15:formulaRef>
                      </c:ext>
                    </c:extLst>
                    <c:numCache>
                      <c:formatCode>0.00</c:formatCode>
                      <c:ptCount val="3"/>
                    </c:numCache>
                  </c:numRef>
                </c:val>
                <c:extLst xmlns:c15="http://schemas.microsoft.com/office/drawing/2012/chart">
                  <c:ext xmlns:c16="http://schemas.microsoft.com/office/drawing/2014/chart" uri="{C3380CC4-5D6E-409C-BE32-E72D297353CC}">
                    <c16:uniqueId val="{00000002-81EC-470A-9A4E-6DC1207ED9CC}"/>
                  </c:ext>
                </c:extLst>
              </c15:ser>
            </c15:filteredRadarSeries>
            <c15:filteredRadarSeries>
              <c15:ser>
                <c:idx val="3"/>
                <c:order val="3"/>
                <c:tx>
                  <c:strRef>
                    <c:extLst xmlns:c15="http://schemas.microsoft.com/office/drawing/2012/chart">
                      <c:ext xmlns:c15="http://schemas.microsoft.com/office/drawing/2012/chart" uri="{02D57815-91ED-43cb-92C2-25804820EDAC}">
                        <c15:formulaRef>
                          <c15:sqref>LF!$C$48</c15:sqref>
                        </c15:formulaRef>
                      </c:ext>
                    </c:extLst>
                    <c:strCache>
                      <c:ptCount val="1"/>
                    </c:strCache>
                  </c:strRef>
                </c:tx>
                <c:spPr>
                  <a:ln w="28575" cap="rnd">
                    <a:solidFill>
                      <a:schemeClr val="accent4"/>
                    </a:solidFill>
                    <a:round/>
                  </a:ln>
                  <a:effectLst/>
                </c:spPr>
                <c:marker>
                  <c:symbol val="none"/>
                </c:marker>
                <c:val>
                  <c:numRef>
                    <c:extLst xmlns:c15="http://schemas.microsoft.com/office/drawing/2012/chart">
                      <c:ext xmlns:c15="http://schemas.microsoft.com/office/drawing/2012/chart" uri="{02D57815-91ED-43cb-92C2-25804820EDAC}">
                        <c15:formulaRef>
                          <c15:sqref>LF!$C$49:$C$51</c15:sqref>
                        </c15:formulaRef>
                      </c:ext>
                    </c:extLst>
                    <c:numCache>
                      <c:formatCode>0.00</c:formatCode>
                      <c:ptCount val="3"/>
                    </c:numCache>
                  </c:numRef>
                </c:val>
                <c:extLst xmlns:c15="http://schemas.microsoft.com/office/drawing/2012/chart">
                  <c:ext xmlns:c16="http://schemas.microsoft.com/office/drawing/2014/chart" uri="{C3380CC4-5D6E-409C-BE32-E72D297353CC}">
                    <c16:uniqueId val="{00000003-81EC-470A-9A4E-6DC1207ED9CC}"/>
                  </c:ext>
                </c:extLst>
              </c15:ser>
            </c15:filteredRadarSeries>
            <c15:filteredRadarSeries>
              <c15:ser>
                <c:idx val="4"/>
                <c:order val="4"/>
                <c:tx>
                  <c:strRef>
                    <c:extLst xmlns:c15="http://schemas.microsoft.com/office/drawing/2012/chart">
                      <c:ext xmlns:c15="http://schemas.microsoft.com/office/drawing/2012/chart" uri="{02D57815-91ED-43cb-92C2-25804820EDAC}">
                        <c15:formulaRef>
                          <c15:sqref>LF!$D$48</c15:sqref>
                        </c15:formulaRef>
                      </c:ext>
                    </c:extLst>
                    <c:strCache>
                      <c:ptCount val="1"/>
                    </c:strCache>
                  </c:strRef>
                </c:tx>
                <c:spPr>
                  <a:ln w="28575" cap="rnd">
                    <a:solidFill>
                      <a:schemeClr val="accent5"/>
                    </a:solidFill>
                    <a:round/>
                  </a:ln>
                  <a:effectLst/>
                </c:spPr>
                <c:marker>
                  <c:symbol val="none"/>
                </c:marker>
                <c:val>
                  <c:numRef>
                    <c:extLst xmlns:c15="http://schemas.microsoft.com/office/drawing/2012/chart">
                      <c:ext xmlns:c15="http://schemas.microsoft.com/office/drawing/2012/chart" uri="{02D57815-91ED-43cb-92C2-25804820EDAC}">
                        <c15:formulaRef>
                          <c15:sqref>LF!$D$49:$D$51</c15:sqref>
                        </c15:formulaRef>
                      </c:ext>
                    </c:extLst>
                    <c:numCache>
                      <c:formatCode>0.00</c:formatCode>
                      <c:ptCount val="3"/>
                    </c:numCache>
                  </c:numRef>
                </c:val>
                <c:extLst xmlns:c15="http://schemas.microsoft.com/office/drawing/2012/chart">
                  <c:ext xmlns:c16="http://schemas.microsoft.com/office/drawing/2014/chart" uri="{C3380CC4-5D6E-409C-BE32-E72D297353CC}">
                    <c16:uniqueId val="{00000004-81EC-470A-9A4E-6DC1207ED9CC}"/>
                  </c:ext>
                </c:extLst>
              </c15:ser>
            </c15:filteredRadarSeries>
            <c15:filteredRadarSeries>
              <c15:ser>
                <c:idx val="5"/>
                <c:order val="5"/>
                <c:tx>
                  <c:strRef>
                    <c:extLst xmlns:c15="http://schemas.microsoft.com/office/drawing/2012/chart">
                      <c:ext xmlns:c15="http://schemas.microsoft.com/office/drawing/2012/chart" uri="{02D57815-91ED-43cb-92C2-25804820EDAC}">
                        <c15:formulaRef>
                          <c15:sqref>LF!$E$48</c15:sqref>
                        </c15:formulaRef>
                      </c:ext>
                    </c:extLst>
                    <c:strCache>
                      <c:ptCount val="1"/>
                    </c:strCache>
                  </c:strRef>
                </c:tx>
                <c:spPr>
                  <a:ln w="28575" cap="rnd">
                    <a:solidFill>
                      <a:schemeClr val="accent6"/>
                    </a:solidFill>
                    <a:round/>
                  </a:ln>
                  <a:effectLst/>
                </c:spPr>
                <c:marker>
                  <c:symbol val="none"/>
                </c:marker>
                <c:val>
                  <c:numRef>
                    <c:extLst xmlns:c15="http://schemas.microsoft.com/office/drawing/2012/chart">
                      <c:ext xmlns:c15="http://schemas.microsoft.com/office/drawing/2012/chart" uri="{02D57815-91ED-43cb-92C2-25804820EDAC}">
                        <c15:formulaRef>
                          <c15:sqref>LF!$E$49:$E$51</c15:sqref>
                        </c15:formulaRef>
                      </c:ext>
                    </c:extLst>
                    <c:numCache>
                      <c:formatCode>0.00</c:formatCode>
                      <c:ptCount val="3"/>
                    </c:numCache>
                  </c:numRef>
                </c:val>
                <c:extLst xmlns:c15="http://schemas.microsoft.com/office/drawing/2012/chart">
                  <c:ext xmlns:c16="http://schemas.microsoft.com/office/drawing/2014/chart" uri="{C3380CC4-5D6E-409C-BE32-E72D297353CC}">
                    <c16:uniqueId val="{00000005-81EC-470A-9A4E-6DC1207ED9CC}"/>
                  </c:ext>
                </c:extLst>
              </c15:ser>
            </c15:filteredRadarSeries>
            <c15:filteredRadarSeries>
              <c15:ser>
                <c:idx val="6"/>
                <c:order val="6"/>
                <c:tx>
                  <c:strRef>
                    <c:extLst xmlns:c15="http://schemas.microsoft.com/office/drawing/2012/chart">
                      <c:ext xmlns:c15="http://schemas.microsoft.com/office/drawing/2012/chart" uri="{02D57815-91ED-43cb-92C2-25804820EDAC}">
                        <c15:formulaRef>
                          <c15:sqref>LF!$F$48</c15:sqref>
                        </c15:formulaRef>
                      </c:ext>
                    </c:extLst>
                    <c:strCache>
                      <c:ptCount val="1"/>
                    </c:strCache>
                  </c:strRef>
                </c:tx>
                <c:spPr>
                  <a:ln w="28575" cap="rnd">
                    <a:solidFill>
                      <a:schemeClr val="accent1">
                        <a:lumMod val="60000"/>
                      </a:schemeClr>
                    </a:solidFill>
                    <a:round/>
                  </a:ln>
                  <a:effectLst/>
                </c:spPr>
                <c:marker>
                  <c:symbol val="none"/>
                </c:marker>
                <c:val>
                  <c:numRef>
                    <c:extLst xmlns:c15="http://schemas.microsoft.com/office/drawing/2012/chart">
                      <c:ext xmlns:c15="http://schemas.microsoft.com/office/drawing/2012/chart" uri="{02D57815-91ED-43cb-92C2-25804820EDAC}">
                        <c15:formulaRef>
                          <c15:sqref>LF!$F$49:$F$51</c15:sqref>
                        </c15:formulaRef>
                      </c:ext>
                    </c:extLst>
                    <c:numCache>
                      <c:formatCode>0.00</c:formatCode>
                      <c:ptCount val="3"/>
                    </c:numCache>
                  </c:numRef>
                </c:val>
                <c:extLst xmlns:c15="http://schemas.microsoft.com/office/drawing/2012/chart">
                  <c:ext xmlns:c16="http://schemas.microsoft.com/office/drawing/2014/chart" uri="{C3380CC4-5D6E-409C-BE32-E72D297353CC}">
                    <c16:uniqueId val="{00000006-81EC-470A-9A4E-6DC1207ED9CC}"/>
                  </c:ext>
                </c:extLst>
              </c15:ser>
            </c15:filteredRadarSeries>
          </c:ext>
        </c:extLst>
      </c:radarChart>
      <c:catAx>
        <c:axId val="100614528"/>
        <c:scaling>
          <c:orientation val="minMax"/>
        </c:scaling>
        <c:delete val="1"/>
        <c:axPos val="b"/>
        <c:majorTickMark val="none"/>
        <c:minorTickMark val="none"/>
        <c:tickLblPos val="nextTo"/>
        <c:crossAx val="100616064"/>
        <c:crosses val="autoZero"/>
        <c:auto val="1"/>
        <c:lblAlgn val="ctr"/>
        <c:lblOffset val="100"/>
        <c:noMultiLvlLbl val="0"/>
      </c:catAx>
      <c:valAx>
        <c:axId val="100616064"/>
        <c:scaling>
          <c:orientation val="minMax"/>
          <c:max val="1"/>
          <c:min val="0"/>
        </c:scaling>
        <c:delete val="1"/>
        <c:axPos val="l"/>
        <c:majorGridlines>
          <c:spPr>
            <a:ln w="9525" cap="flat" cmpd="sng" algn="ctr">
              <a:solidFill>
                <a:schemeClr val="tx1">
                  <a:lumMod val="15000"/>
                  <a:lumOff val="85000"/>
                </a:schemeClr>
              </a:solidFill>
              <a:round/>
            </a:ln>
            <a:effectLst/>
          </c:spPr>
        </c:majorGridlines>
        <c:numFmt formatCode="0.00" sourceLinked="1"/>
        <c:majorTickMark val="in"/>
        <c:minorTickMark val="none"/>
        <c:tickLblPos val="nextTo"/>
        <c:crossAx val="10061452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absolute">
    <xdr:from>
      <xdr:col>11</xdr:col>
      <xdr:colOff>205155</xdr:colOff>
      <xdr:row>41</xdr:row>
      <xdr:rowOff>76930</xdr:rowOff>
    </xdr:from>
    <xdr:to>
      <xdr:col>17</xdr:col>
      <xdr:colOff>158653</xdr:colOff>
      <xdr:row>50</xdr:row>
      <xdr:rowOff>178242</xdr:rowOff>
    </xdr:to>
    <xdr:grpSp>
      <xdr:nvGrpSpPr>
        <xdr:cNvPr id="2" name="Gruppieren 1">
          <a:extLst>
            <a:ext uri="{FF2B5EF4-FFF2-40B4-BE49-F238E27FC236}">
              <a16:creationId xmlns:a16="http://schemas.microsoft.com/office/drawing/2014/main" id="{00000000-0008-0000-0100-000002000000}"/>
            </a:ext>
          </a:extLst>
        </xdr:cNvPr>
        <xdr:cNvGrpSpPr>
          <a:grpSpLocks noChangeAspect="1"/>
        </xdr:cNvGrpSpPr>
      </xdr:nvGrpSpPr>
      <xdr:grpSpPr>
        <a:xfrm>
          <a:off x="4008751" y="13549602"/>
          <a:ext cx="2028188" cy="1785396"/>
          <a:chOff x="8563542" y="12835496"/>
          <a:chExt cx="2454090" cy="2084295"/>
        </a:xfrm>
      </xdr:grpSpPr>
      <xdr:sp macro="" textlink="">
        <xdr:nvSpPr>
          <xdr:cNvPr id="3" name="Gleichschenkliges Dreieck 2">
            <a:extLst>
              <a:ext uri="{FF2B5EF4-FFF2-40B4-BE49-F238E27FC236}">
                <a16:creationId xmlns:a16="http://schemas.microsoft.com/office/drawing/2014/main" id="{00000000-0008-0000-0100-000003000000}"/>
              </a:ext>
            </a:extLst>
          </xdr:cNvPr>
          <xdr:cNvSpPr/>
        </xdr:nvSpPr>
        <xdr:spPr>
          <a:xfrm>
            <a:off x="8563542" y="12835497"/>
            <a:ext cx="2454087" cy="2084294"/>
          </a:xfrm>
          <a:prstGeom prst="triangle">
            <a:avLst/>
          </a:prstGeom>
          <a:gradFill flip="none" rotWithShape="1">
            <a:gsLst>
              <a:gs pos="0">
                <a:schemeClr val="accent5">
                  <a:lumMod val="75000"/>
                </a:schemeClr>
              </a:gs>
              <a:gs pos="60000">
                <a:schemeClr val="bg1">
                  <a:alpha val="0"/>
                </a:schemeClr>
              </a:gs>
            </a:gsLst>
            <a:lin ang="12600000" scaled="0"/>
            <a:tileRect/>
          </a:gradFill>
          <a:ln>
            <a:gradFill>
              <a:gsLst>
                <a:gs pos="0">
                  <a:schemeClr val="tx1">
                    <a:lumMod val="50000"/>
                    <a:lumOff val="50000"/>
                  </a:schemeClr>
                </a:gs>
                <a:gs pos="100000">
                  <a:schemeClr val="bg1">
                    <a:alpha val="0"/>
                  </a:schemeClr>
                </a:gs>
              </a:gsLst>
              <a:lin ang="12600000" scaled="0"/>
            </a:gra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4" name="Gleichschenkliges Dreieck 3">
            <a:extLst>
              <a:ext uri="{FF2B5EF4-FFF2-40B4-BE49-F238E27FC236}">
                <a16:creationId xmlns:a16="http://schemas.microsoft.com/office/drawing/2014/main" id="{00000000-0008-0000-0100-000004000000}"/>
              </a:ext>
            </a:extLst>
          </xdr:cNvPr>
          <xdr:cNvSpPr/>
        </xdr:nvSpPr>
        <xdr:spPr>
          <a:xfrm>
            <a:off x="8563543" y="12835496"/>
            <a:ext cx="2454088" cy="2084294"/>
          </a:xfrm>
          <a:prstGeom prst="triangle">
            <a:avLst/>
          </a:prstGeom>
          <a:gradFill flip="none" rotWithShape="1">
            <a:gsLst>
              <a:gs pos="0">
                <a:schemeClr val="accent6">
                  <a:lumMod val="60000"/>
                  <a:lumOff val="40000"/>
                </a:schemeClr>
              </a:gs>
              <a:gs pos="60000">
                <a:schemeClr val="bg1">
                  <a:alpha val="0"/>
                </a:schemeClr>
              </a:gs>
            </a:gsLst>
            <a:lin ang="19200000" scaled="0"/>
            <a:tileRect/>
          </a:gradFill>
          <a:ln>
            <a:gradFill>
              <a:gsLst>
                <a:gs pos="0">
                  <a:schemeClr val="tx1">
                    <a:lumMod val="50000"/>
                    <a:lumOff val="50000"/>
                  </a:schemeClr>
                </a:gs>
                <a:gs pos="100000">
                  <a:schemeClr val="bg1">
                    <a:alpha val="0"/>
                  </a:schemeClr>
                </a:gs>
              </a:gsLst>
              <a:lin ang="19200000" scaled="0"/>
            </a:gra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5" name="Gleichschenkliges Dreieck 4">
            <a:extLst>
              <a:ext uri="{FF2B5EF4-FFF2-40B4-BE49-F238E27FC236}">
                <a16:creationId xmlns:a16="http://schemas.microsoft.com/office/drawing/2014/main" id="{00000000-0008-0000-0100-000005000000}"/>
              </a:ext>
            </a:extLst>
          </xdr:cNvPr>
          <xdr:cNvSpPr/>
        </xdr:nvSpPr>
        <xdr:spPr>
          <a:xfrm>
            <a:off x="8563543" y="12835497"/>
            <a:ext cx="2454089" cy="2084294"/>
          </a:xfrm>
          <a:prstGeom prst="triangle">
            <a:avLst/>
          </a:prstGeom>
          <a:gradFill flip="none" rotWithShape="1">
            <a:gsLst>
              <a:gs pos="0">
                <a:schemeClr val="accent4">
                  <a:lumMod val="60000"/>
                  <a:lumOff val="40000"/>
                </a:schemeClr>
              </a:gs>
              <a:gs pos="100000">
                <a:schemeClr val="bg1">
                  <a:alpha val="0"/>
                </a:schemeClr>
              </a:gs>
            </a:gsLst>
            <a:lin ang="5400000" scaled="0"/>
            <a:tileRect/>
          </a:gradFill>
          <a:ln>
            <a:gradFill>
              <a:gsLst>
                <a:gs pos="0">
                  <a:schemeClr val="tx1">
                    <a:lumMod val="50000"/>
                    <a:lumOff val="50000"/>
                  </a:schemeClr>
                </a:gs>
                <a:gs pos="100000">
                  <a:schemeClr val="accent1">
                    <a:tint val="23500"/>
                    <a:satMod val="160000"/>
                    <a:alpha val="0"/>
                  </a:schemeClr>
                </a:gs>
              </a:gsLst>
              <a:lin ang="5400000" scaled="0"/>
            </a:gra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grpSp>
    <xdr:clientData/>
  </xdr:twoCellAnchor>
  <xdr:twoCellAnchor>
    <xdr:from>
      <xdr:col>9</xdr:col>
      <xdr:colOff>133795</xdr:colOff>
      <xdr:row>40</xdr:row>
      <xdr:rowOff>119428</xdr:rowOff>
    </xdr:from>
    <xdr:to>
      <xdr:col>18</xdr:col>
      <xdr:colOff>580738</xdr:colOff>
      <xdr:row>54</xdr:row>
      <xdr:rowOff>139211</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11</xdr:col>
      <xdr:colOff>205155</xdr:colOff>
      <xdr:row>41</xdr:row>
      <xdr:rowOff>76930</xdr:rowOff>
    </xdr:from>
    <xdr:to>
      <xdr:col>17</xdr:col>
      <xdr:colOff>158653</xdr:colOff>
      <xdr:row>50</xdr:row>
      <xdr:rowOff>178242</xdr:rowOff>
    </xdr:to>
    <xdr:grpSp>
      <xdr:nvGrpSpPr>
        <xdr:cNvPr id="2" name="Gruppieren 1">
          <a:extLst>
            <a:ext uri="{FF2B5EF4-FFF2-40B4-BE49-F238E27FC236}">
              <a16:creationId xmlns:a16="http://schemas.microsoft.com/office/drawing/2014/main" id="{00000000-0008-0000-0100-000002000000}"/>
            </a:ext>
          </a:extLst>
        </xdr:cNvPr>
        <xdr:cNvGrpSpPr>
          <a:grpSpLocks noChangeAspect="1"/>
        </xdr:cNvGrpSpPr>
      </xdr:nvGrpSpPr>
      <xdr:grpSpPr>
        <a:xfrm>
          <a:off x="4008751" y="13549602"/>
          <a:ext cx="2028188" cy="1785396"/>
          <a:chOff x="8563542" y="12835496"/>
          <a:chExt cx="2454090" cy="2084295"/>
        </a:xfrm>
      </xdr:grpSpPr>
      <xdr:sp macro="" textlink="">
        <xdr:nvSpPr>
          <xdr:cNvPr id="3" name="Gleichschenkliges Dreieck 2">
            <a:extLst>
              <a:ext uri="{FF2B5EF4-FFF2-40B4-BE49-F238E27FC236}">
                <a16:creationId xmlns:a16="http://schemas.microsoft.com/office/drawing/2014/main" id="{00000000-0008-0000-0100-000003000000}"/>
              </a:ext>
            </a:extLst>
          </xdr:cNvPr>
          <xdr:cNvSpPr/>
        </xdr:nvSpPr>
        <xdr:spPr>
          <a:xfrm>
            <a:off x="8563542" y="12835497"/>
            <a:ext cx="2454087" cy="2084294"/>
          </a:xfrm>
          <a:prstGeom prst="triangle">
            <a:avLst/>
          </a:prstGeom>
          <a:gradFill flip="none" rotWithShape="1">
            <a:gsLst>
              <a:gs pos="0">
                <a:schemeClr val="accent5">
                  <a:lumMod val="75000"/>
                </a:schemeClr>
              </a:gs>
              <a:gs pos="60000">
                <a:schemeClr val="bg1">
                  <a:alpha val="0"/>
                </a:schemeClr>
              </a:gs>
            </a:gsLst>
            <a:lin ang="12600000" scaled="0"/>
            <a:tileRect/>
          </a:gradFill>
          <a:ln>
            <a:gradFill>
              <a:gsLst>
                <a:gs pos="0">
                  <a:schemeClr val="tx1">
                    <a:lumMod val="50000"/>
                    <a:lumOff val="50000"/>
                  </a:schemeClr>
                </a:gs>
                <a:gs pos="100000">
                  <a:schemeClr val="bg1">
                    <a:alpha val="0"/>
                  </a:schemeClr>
                </a:gs>
              </a:gsLst>
              <a:lin ang="12600000" scaled="0"/>
            </a:gra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4" name="Gleichschenkliges Dreieck 3">
            <a:extLst>
              <a:ext uri="{FF2B5EF4-FFF2-40B4-BE49-F238E27FC236}">
                <a16:creationId xmlns:a16="http://schemas.microsoft.com/office/drawing/2014/main" id="{00000000-0008-0000-0100-000004000000}"/>
              </a:ext>
            </a:extLst>
          </xdr:cNvPr>
          <xdr:cNvSpPr/>
        </xdr:nvSpPr>
        <xdr:spPr>
          <a:xfrm>
            <a:off x="8563543" y="12835496"/>
            <a:ext cx="2454088" cy="2084294"/>
          </a:xfrm>
          <a:prstGeom prst="triangle">
            <a:avLst/>
          </a:prstGeom>
          <a:gradFill flip="none" rotWithShape="1">
            <a:gsLst>
              <a:gs pos="0">
                <a:schemeClr val="accent6">
                  <a:lumMod val="60000"/>
                  <a:lumOff val="40000"/>
                </a:schemeClr>
              </a:gs>
              <a:gs pos="60000">
                <a:schemeClr val="bg1">
                  <a:alpha val="0"/>
                </a:schemeClr>
              </a:gs>
            </a:gsLst>
            <a:lin ang="19200000" scaled="0"/>
            <a:tileRect/>
          </a:gradFill>
          <a:ln>
            <a:gradFill>
              <a:gsLst>
                <a:gs pos="0">
                  <a:schemeClr val="tx1">
                    <a:lumMod val="50000"/>
                    <a:lumOff val="50000"/>
                  </a:schemeClr>
                </a:gs>
                <a:gs pos="100000">
                  <a:schemeClr val="bg1">
                    <a:alpha val="0"/>
                  </a:schemeClr>
                </a:gs>
              </a:gsLst>
              <a:lin ang="19200000" scaled="0"/>
            </a:gra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5" name="Gleichschenkliges Dreieck 4">
            <a:extLst>
              <a:ext uri="{FF2B5EF4-FFF2-40B4-BE49-F238E27FC236}">
                <a16:creationId xmlns:a16="http://schemas.microsoft.com/office/drawing/2014/main" id="{00000000-0008-0000-0100-000005000000}"/>
              </a:ext>
            </a:extLst>
          </xdr:cNvPr>
          <xdr:cNvSpPr/>
        </xdr:nvSpPr>
        <xdr:spPr>
          <a:xfrm>
            <a:off x="8563543" y="12835497"/>
            <a:ext cx="2454089" cy="2084294"/>
          </a:xfrm>
          <a:prstGeom prst="triangle">
            <a:avLst/>
          </a:prstGeom>
          <a:gradFill flip="none" rotWithShape="1">
            <a:gsLst>
              <a:gs pos="0">
                <a:schemeClr val="accent4">
                  <a:lumMod val="60000"/>
                  <a:lumOff val="40000"/>
                </a:schemeClr>
              </a:gs>
              <a:gs pos="100000">
                <a:schemeClr val="bg1">
                  <a:alpha val="0"/>
                </a:schemeClr>
              </a:gs>
            </a:gsLst>
            <a:lin ang="5400000" scaled="0"/>
            <a:tileRect/>
          </a:gradFill>
          <a:ln>
            <a:gradFill>
              <a:gsLst>
                <a:gs pos="0">
                  <a:schemeClr val="tx1">
                    <a:lumMod val="50000"/>
                    <a:lumOff val="50000"/>
                  </a:schemeClr>
                </a:gs>
                <a:gs pos="100000">
                  <a:schemeClr val="accent1">
                    <a:tint val="23500"/>
                    <a:satMod val="160000"/>
                    <a:alpha val="0"/>
                  </a:schemeClr>
                </a:gs>
              </a:gsLst>
              <a:lin ang="5400000" scaled="0"/>
            </a:gra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grpSp>
    <xdr:clientData/>
  </xdr:twoCellAnchor>
  <xdr:twoCellAnchor>
    <xdr:from>
      <xdr:col>9</xdr:col>
      <xdr:colOff>133795</xdr:colOff>
      <xdr:row>40</xdr:row>
      <xdr:rowOff>119428</xdr:rowOff>
    </xdr:from>
    <xdr:to>
      <xdr:col>18</xdr:col>
      <xdr:colOff>580738</xdr:colOff>
      <xdr:row>54</xdr:row>
      <xdr:rowOff>139211</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11</xdr:col>
      <xdr:colOff>205155</xdr:colOff>
      <xdr:row>41</xdr:row>
      <xdr:rowOff>76930</xdr:rowOff>
    </xdr:from>
    <xdr:to>
      <xdr:col>17</xdr:col>
      <xdr:colOff>158653</xdr:colOff>
      <xdr:row>50</xdr:row>
      <xdr:rowOff>178242</xdr:rowOff>
    </xdr:to>
    <xdr:grpSp>
      <xdr:nvGrpSpPr>
        <xdr:cNvPr id="2" name="Gruppieren 1">
          <a:extLst>
            <a:ext uri="{FF2B5EF4-FFF2-40B4-BE49-F238E27FC236}">
              <a16:creationId xmlns:a16="http://schemas.microsoft.com/office/drawing/2014/main" id="{00000000-0008-0000-0100-000002000000}"/>
            </a:ext>
          </a:extLst>
        </xdr:cNvPr>
        <xdr:cNvGrpSpPr>
          <a:grpSpLocks noChangeAspect="1"/>
        </xdr:cNvGrpSpPr>
      </xdr:nvGrpSpPr>
      <xdr:grpSpPr>
        <a:xfrm>
          <a:off x="4015155" y="13377294"/>
          <a:ext cx="2031680" cy="1793546"/>
          <a:chOff x="8563542" y="12835496"/>
          <a:chExt cx="2454090" cy="2084295"/>
        </a:xfrm>
      </xdr:grpSpPr>
      <xdr:sp macro="" textlink="">
        <xdr:nvSpPr>
          <xdr:cNvPr id="3" name="Gleichschenkliges Dreieck 2">
            <a:extLst>
              <a:ext uri="{FF2B5EF4-FFF2-40B4-BE49-F238E27FC236}">
                <a16:creationId xmlns:a16="http://schemas.microsoft.com/office/drawing/2014/main" id="{00000000-0008-0000-0100-000003000000}"/>
              </a:ext>
            </a:extLst>
          </xdr:cNvPr>
          <xdr:cNvSpPr/>
        </xdr:nvSpPr>
        <xdr:spPr>
          <a:xfrm>
            <a:off x="8563542" y="12835497"/>
            <a:ext cx="2454087" cy="2084294"/>
          </a:xfrm>
          <a:prstGeom prst="triangle">
            <a:avLst/>
          </a:prstGeom>
          <a:gradFill flip="none" rotWithShape="1">
            <a:gsLst>
              <a:gs pos="0">
                <a:schemeClr val="accent5">
                  <a:lumMod val="75000"/>
                </a:schemeClr>
              </a:gs>
              <a:gs pos="60000">
                <a:schemeClr val="bg1">
                  <a:alpha val="0"/>
                </a:schemeClr>
              </a:gs>
            </a:gsLst>
            <a:lin ang="12600000" scaled="0"/>
            <a:tileRect/>
          </a:gradFill>
          <a:ln>
            <a:gradFill>
              <a:gsLst>
                <a:gs pos="0">
                  <a:schemeClr val="tx1">
                    <a:lumMod val="50000"/>
                    <a:lumOff val="50000"/>
                  </a:schemeClr>
                </a:gs>
                <a:gs pos="100000">
                  <a:schemeClr val="bg1">
                    <a:alpha val="0"/>
                  </a:schemeClr>
                </a:gs>
              </a:gsLst>
              <a:lin ang="12600000" scaled="0"/>
            </a:gra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4" name="Gleichschenkliges Dreieck 3">
            <a:extLst>
              <a:ext uri="{FF2B5EF4-FFF2-40B4-BE49-F238E27FC236}">
                <a16:creationId xmlns:a16="http://schemas.microsoft.com/office/drawing/2014/main" id="{00000000-0008-0000-0100-000004000000}"/>
              </a:ext>
            </a:extLst>
          </xdr:cNvPr>
          <xdr:cNvSpPr/>
        </xdr:nvSpPr>
        <xdr:spPr>
          <a:xfrm>
            <a:off x="8563543" y="12835496"/>
            <a:ext cx="2454088" cy="2084294"/>
          </a:xfrm>
          <a:prstGeom prst="triangle">
            <a:avLst/>
          </a:prstGeom>
          <a:gradFill flip="none" rotWithShape="1">
            <a:gsLst>
              <a:gs pos="0">
                <a:schemeClr val="accent6">
                  <a:lumMod val="60000"/>
                  <a:lumOff val="40000"/>
                </a:schemeClr>
              </a:gs>
              <a:gs pos="60000">
                <a:schemeClr val="bg1">
                  <a:alpha val="0"/>
                </a:schemeClr>
              </a:gs>
            </a:gsLst>
            <a:lin ang="19200000" scaled="0"/>
            <a:tileRect/>
          </a:gradFill>
          <a:ln>
            <a:gradFill>
              <a:gsLst>
                <a:gs pos="0">
                  <a:schemeClr val="tx1">
                    <a:lumMod val="50000"/>
                    <a:lumOff val="50000"/>
                  </a:schemeClr>
                </a:gs>
                <a:gs pos="100000">
                  <a:schemeClr val="bg1">
                    <a:alpha val="0"/>
                  </a:schemeClr>
                </a:gs>
              </a:gsLst>
              <a:lin ang="19200000" scaled="0"/>
            </a:gra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5" name="Gleichschenkliges Dreieck 4">
            <a:extLst>
              <a:ext uri="{FF2B5EF4-FFF2-40B4-BE49-F238E27FC236}">
                <a16:creationId xmlns:a16="http://schemas.microsoft.com/office/drawing/2014/main" id="{00000000-0008-0000-0100-000005000000}"/>
              </a:ext>
            </a:extLst>
          </xdr:cNvPr>
          <xdr:cNvSpPr/>
        </xdr:nvSpPr>
        <xdr:spPr>
          <a:xfrm>
            <a:off x="8563543" y="12835497"/>
            <a:ext cx="2454089" cy="2084294"/>
          </a:xfrm>
          <a:prstGeom prst="triangle">
            <a:avLst/>
          </a:prstGeom>
          <a:gradFill flip="none" rotWithShape="1">
            <a:gsLst>
              <a:gs pos="0">
                <a:schemeClr val="accent4">
                  <a:lumMod val="60000"/>
                  <a:lumOff val="40000"/>
                </a:schemeClr>
              </a:gs>
              <a:gs pos="100000">
                <a:schemeClr val="bg1">
                  <a:alpha val="0"/>
                </a:schemeClr>
              </a:gs>
            </a:gsLst>
            <a:lin ang="5400000" scaled="0"/>
            <a:tileRect/>
          </a:gradFill>
          <a:ln>
            <a:gradFill>
              <a:gsLst>
                <a:gs pos="0">
                  <a:schemeClr val="tx1">
                    <a:lumMod val="50000"/>
                    <a:lumOff val="50000"/>
                  </a:schemeClr>
                </a:gs>
                <a:gs pos="100000">
                  <a:schemeClr val="accent1">
                    <a:tint val="23500"/>
                    <a:satMod val="160000"/>
                    <a:alpha val="0"/>
                  </a:schemeClr>
                </a:gs>
              </a:gsLst>
              <a:lin ang="5400000" scaled="0"/>
            </a:gra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grpSp>
    <xdr:clientData/>
  </xdr:twoCellAnchor>
  <xdr:twoCellAnchor>
    <xdr:from>
      <xdr:col>9</xdr:col>
      <xdr:colOff>133795</xdr:colOff>
      <xdr:row>40</xdr:row>
      <xdr:rowOff>119428</xdr:rowOff>
    </xdr:from>
    <xdr:to>
      <xdr:col>18</xdr:col>
      <xdr:colOff>580738</xdr:colOff>
      <xdr:row>54</xdr:row>
      <xdr:rowOff>139211</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11</xdr:col>
      <xdr:colOff>205155</xdr:colOff>
      <xdr:row>41</xdr:row>
      <xdr:rowOff>76930</xdr:rowOff>
    </xdr:from>
    <xdr:to>
      <xdr:col>17</xdr:col>
      <xdr:colOff>158653</xdr:colOff>
      <xdr:row>50</xdr:row>
      <xdr:rowOff>178242</xdr:rowOff>
    </xdr:to>
    <xdr:grpSp>
      <xdr:nvGrpSpPr>
        <xdr:cNvPr id="2" name="Gruppieren 1">
          <a:extLst>
            <a:ext uri="{FF2B5EF4-FFF2-40B4-BE49-F238E27FC236}">
              <a16:creationId xmlns:a16="http://schemas.microsoft.com/office/drawing/2014/main" id="{00000000-0008-0000-0100-000002000000}"/>
            </a:ext>
          </a:extLst>
        </xdr:cNvPr>
        <xdr:cNvGrpSpPr>
          <a:grpSpLocks noChangeAspect="1"/>
        </xdr:cNvGrpSpPr>
      </xdr:nvGrpSpPr>
      <xdr:grpSpPr>
        <a:xfrm>
          <a:off x="3981660" y="13462172"/>
          <a:ext cx="2013411" cy="1776037"/>
          <a:chOff x="8563542" y="12835496"/>
          <a:chExt cx="2454090" cy="2084295"/>
        </a:xfrm>
      </xdr:grpSpPr>
      <xdr:sp macro="" textlink="">
        <xdr:nvSpPr>
          <xdr:cNvPr id="3" name="Gleichschenkliges Dreieck 2">
            <a:extLst>
              <a:ext uri="{FF2B5EF4-FFF2-40B4-BE49-F238E27FC236}">
                <a16:creationId xmlns:a16="http://schemas.microsoft.com/office/drawing/2014/main" id="{00000000-0008-0000-0100-000003000000}"/>
              </a:ext>
            </a:extLst>
          </xdr:cNvPr>
          <xdr:cNvSpPr/>
        </xdr:nvSpPr>
        <xdr:spPr>
          <a:xfrm>
            <a:off x="8563542" y="12835497"/>
            <a:ext cx="2454087" cy="2084294"/>
          </a:xfrm>
          <a:prstGeom prst="triangle">
            <a:avLst/>
          </a:prstGeom>
          <a:gradFill flip="none" rotWithShape="1">
            <a:gsLst>
              <a:gs pos="0">
                <a:schemeClr val="accent5">
                  <a:lumMod val="75000"/>
                </a:schemeClr>
              </a:gs>
              <a:gs pos="60000">
                <a:schemeClr val="bg1">
                  <a:alpha val="0"/>
                </a:schemeClr>
              </a:gs>
            </a:gsLst>
            <a:lin ang="12600000" scaled="0"/>
            <a:tileRect/>
          </a:gradFill>
          <a:ln>
            <a:gradFill>
              <a:gsLst>
                <a:gs pos="0">
                  <a:schemeClr val="tx1">
                    <a:lumMod val="50000"/>
                    <a:lumOff val="50000"/>
                  </a:schemeClr>
                </a:gs>
                <a:gs pos="100000">
                  <a:schemeClr val="bg1">
                    <a:alpha val="0"/>
                  </a:schemeClr>
                </a:gs>
              </a:gsLst>
              <a:lin ang="12600000" scaled="0"/>
            </a:gra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4" name="Gleichschenkliges Dreieck 3">
            <a:extLst>
              <a:ext uri="{FF2B5EF4-FFF2-40B4-BE49-F238E27FC236}">
                <a16:creationId xmlns:a16="http://schemas.microsoft.com/office/drawing/2014/main" id="{00000000-0008-0000-0100-000004000000}"/>
              </a:ext>
            </a:extLst>
          </xdr:cNvPr>
          <xdr:cNvSpPr/>
        </xdr:nvSpPr>
        <xdr:spPr>
          <a:xfrm>
            <a:off x="8563543" y="12835496"/>
            <a:ext cx="2454088" cy="2084294"/>
          </a:xfrm>
          <a:prstGeom prst="triangle">
            <a:avLst/>
          </a:prstGeom>
          <a:gradFill flip="none" rotWithShape="1">
            <a:gsLst>
              <a:gs pos="0">
                <a:schemeClr val="accent6">
                  <a:lumMod val="60000"/>
                  <a:lumOff val="40000"/>
                </a:schemeClr>
              </a:gs>
              <a:gs pos="60000">
                <a:schemeClr val="bg1">
                  <a:alpha val="0"/>
                </a:schemeClr>
              </a:gs>
            </a:gsLst>
            <a:lin ang="19200000" scaled="0"/>
            <a:tileRect/>
          </a:gradFill>
          <a:ln>
            <a:gradFill>
              <a:gsLst>
                <a:gs pos="0">
                  <a:schemeClr val="tx1">
                    <a:lumMod val="50000"/>
                    <a:lumOff val="50000"/>
                  </a:schemeClr>
                </a:gs>
                <a:gs pos="100000">
                  <a:schemeClr val="bg1">
                    <a:alpha val="0"/>
                  </a:schemeClr>
                </a:gs>
              </a:gsLst>
              <a:lin ang="19200000" scaled="0"/>
            </a:gra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5" name="Gleichschenkliges Dreieck 4">
            <a:extLst>
              <a:ext uri="{FF2B5EF4-FFF2-40B4-BE49-F238E27FC236}">
                <a16:creationId xmlns:a16="http://schemas.microsoft.com/office/drawing/2014/main" id="{00000000-0008-0000-0100-000005000000}"/>
              </a:ext>
            </a:extLst>
          </xdr:cNvPr>
          <xdr:cNvSpPr/>
        </xdr:nvSpPr>
        <xdr:spPr>
          <a:xfrm>
            <a:off x="8563543" y="12835497"/>
            <a:ext cx="2454089" cy="2084294"/>
          </a:xfrm>
          <a:prstGeom prst="triangle">
            <a:avLst/>
          </a:prstGeom>
          <a:gradFill flip="none" rotWithShape="1">
            <a:gsLst>
              <a:gs pos="0">
                <a:schemeClr val="accent4">
                  <a:lumMod val="60000"/>
                  <a:lumOff val="40000"/>
                </a:schemeClr>
              </a:gs>
              <a:gs pos="100000">
                <a:schemeClr val="bg1">
                  <a:alpha val="0"/>
                </a:schemeClr>
              </a:gs>
            </a:gsLst>
            <a:lin ang="5400000" scaled="0"/>
            <a:tileRect/>
          </a:gradFill>
          <a:ln>
            <a:gradFill>
              <a:gsLst>
                <a:gs pos="0">
                  <a:schemeClr val="tx1">
                    <a:lumMod val="50000"/>
                    <a:lumOff val="50000"/>
                  </a:schemeClr>
                </a:gs>
                <a:gs pos="100000">
                  <a:schemeClr val="accent1">
                    <a:tint val="23500"/>
                    <a:satMod val="160000"/>
                    <a:alpha val="0"/>
                  </a:schemeClr>
                </a:gs>
              </a:gsLst>
              <a:lin ang="5400000" scaled="0"/>
            </a:gra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grpSp>
    <xdr:clientData/>
  </xdr:twoCellAnchor>
  <xdr:twoCellAnchor>
    <xdr:from>
      <xdr:col>9</xdr:col>
      <xdr:colOff>133795</xdr:colOff>
      <xdr:row>40</xdr:row>
      <xdr:rowOff>119428</xdr:rowOff>
    </xdr:from>
    <xdr:to>
      <xdr:col>18</xdr:col>
      <xdr:colOff>580738</xdr:colOff>
      <xdr:row>54</xdr:row>
      <xdr:rowOff>139211</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11</xdr:col>
      <xdr:colOff>205155</xdr:colOff>
      <xdr:row>41</xdr:row>
      <xdr:rowOff>76930</xdr:rowOff>
    </xdr:from>
    <xdr:to>
      <xdr:col>17</xdr:col>
      <xdr:colOff>158653</xdr:colOff>
      <xdr:row>50</xdr:row>
      <xdr:rowOff>178242</xdr:rowOff>
    </xdr:to>
    <xdr:grpSp>
      <xdr:nvGrpSpPr>
        <xdr:cNvPr id="2" name="Gruppieren 1">
          <a:extLst>
            <a:ext uri="{FF2B5EF4-FFF2-40B4-BE49-F238E27FC236}">
              <a16:creationId xmlns:a16="http://schemas.microsoft.com/office/drawing/2014/main" id="{00000000-0008-0000-0100-000002000000}"/>
            </a:ext>
          </a:extLst>
        </xdr:cNvPr>
        <xdr:cNvGrpSpPr>
          <a:grpSpLocks noChangeAspect="1"/>
        </xdr:cNvGrpSpPr>
      </xdr:nvGrpSpPr>
      <xdr:grpSpPr>
        <a:xfrm>
          <a:off x="3981660" y="13462172"/>
          <a:ext cx="2013411" cy="1776037"/>
          <a:chOff x="8563542" y="12835496"/>
          <a:chExt cx="2454090" cy="2084295"/>
        </a:xfrm>
      </xdr:grpSpPr>
      <xdr:sp macro="" textlink="">
        <xdr:nvSpPr>
          <xdr:cNvPr id="3" name="Gleichschenkliges Dreieck 2">
            <a:extLst>
              <a:ext uri="{FF2B5EF4-FFF2-40B4-BE49-F238E27FC236}">
                <a16:creationId xmlns:a16="http://schemas.microsoft.com/office/drawing/2014/main" id="{00000000-0008-0000-0100-000003000000}"/>
              </a:ext>
            </a:extLst>
          </xdr:cNvPr>
          <xdr:cNvSpPr/>
        </xdr:nvSpPr>
        <xdr:spPr>
          <a:xfrm>
            <a:off x="8563542" y="12835497"/>
            <a:ext cx="2454087" cy="2084294"/>
          </a:xfrm>
          <a:prstGeom prst="triangle">
            <a:avLst/>
          </a:prstGeom>
          <a:gradFill flip="none" rotWithShape="1">
            <a:gsLst>
              <a:gs pos="0">
                <a:schemeClr val="accent5">
                  <a:lumMod val="75000"/>
                </a:schemeClr>
              </a:gs>
              <a:gs pos="60000">
                <a:schemeClr val="bg1">
                  <a:alpha val="0"/>
                </a:schemeClr>
              </a:gs>
            </a:gsLst>
            <a:lin ang="12600000" scaled="0"/>
            <a:tileRect/>
          </a:gradFill>
          <a:ln>
            <a:gradFill>
              <a:gsLst>
                <a:gs pos="0">
                  <a:schemeClr val="tx1">
                    <a:lumMod val="50000"/>
                    <a:lumOff val="50000"/>
                  </a:schemeClr>
                </a:gs>
                <a:gs pos="100000">
                  <a:schemeClr val="bg1">
                    <a:alpha val="0"/>
                  </a:schemeClr>
                </a:gs>
              </a:gsLst>
              <a:lin ang="12600000" scaled="0"/>
            </a:gra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4" name="Gleichschenkliges Dreieck 3">
            <a:extLst>
              <a:ext uri="{FF2B5EF4-FFF2-40B4-BE49-F238E27FC236}">
                <a16:creationId xmlns:a16="http://schemas.microsoft.com/office/drawing/2014/main" id="{00000000-0008-0000-0100-000004000000}"/>
              </a:ext>
            </a:extLst>
          </xdr:cNvPr>
          <xdr:cNvSpPr/>
        </xdr:nvSpPr>
        <xdr:spPr>
          <a:xfrm>
            <a:off x="8563543" y="12835496"/>
            <a:ext cx="2454088" cy="2084294"/>
          </a:xfrm>
          <a:prstGeom prst="triangle">
            <a:avLst/>
          </a:prstGeom>
          <a:gradFill flip="none" rotWithShape="1">
            <a:gsLst>
              <a:gs pos="0">
                <a:schemeClr val="accent6">
                  <a:lumMod val="60000"/>
                  <a:lumOff val="40000"/>
                </a:schemeClr>
              </a:gs>
              <a:gs pos="60000">
                <a:schemeClr val="bg1">
                  <a:alpha val="0"/>
                </a:schemeClr>
              </a:gs>
            </a:gsLst>
            <a:lin ang="19200000" scaled="0"/>
            <a:tileRect/>
          </a:gradFill>
          <a:ln>
            <a:gradFill>
              <a:gsLst>
                <a:gs pos="0">
                  <a:schemeClr val="tx1">
                    <a:lumMod val="50000"/>
                    <a:lumOff val="50000"/>
                  </a:schemeClr>
                </a:gs>
                <a:gs pos="100000">
                  <a:schemeClr val="bg1">
                    <a:alpha val="0"/>
                  </a:schemeClr>
                </a:gs>
              </a:gsLst>
              <a:lin ang="19200000" scaled="0"/>
            </a:gra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5" name="Gleichschenkliges Dreieck 4">
            <a:extLst>
              <a:ext uri="{FF2B5EF4-FFF2-40B4-BE49-F238E27FC236}">
                <a16:creationId xmlns:a16="http://schemas.microsoft.com/office/drawing/2014/main" id="{00000000-0008-0000-0100-000005000000}"/>
              </a:ext>
            </a:extLst>
          </xdr:cNvPr>
          <xdr:cNvSpPr/>
        </xdr:nvSpPr>
        <xdr:spPr>
          <a:xfrm>
            <a:off x="8563543" y="12835497"/>
            <a:ext cx="2454089" cy="2084294"/>
          </a:xfrm>
          <a:prstGeom prst="triangle">
            <a:avLst/>
          </a:prstGeom>
          <a:gradFill flip="none" rotWithShape="1">
            <a:gsLst>
              <a:gs pos="0">
                <a:schemeClr val="accent4">
                  <a:lumMod val="60000"/>
                  <a:lumOff val="40000"/>
                </a:schemeClr>
              </a:gs>
              <a:gs pos="100000">
                <a:schemeClr val="bg1">
                  <a:alpha val="0"/>
                </a:schemeClr>
              </a:gs>
            </a:gsLst>
            <a:lin ang="5400000" scaled="0"/>
            <a:tileRect/>
          </a:gradFill>
          <a:ln>
            <a:gradFill>
              <a:gsLst>
                <a:gs pos="0">
                  <a:schemeClr val="tx1">
                    <a:lumMod val="50000"/>
                    <a:lumOff val="50000"/>
                  </a:schemeClr>
                </a:gs>
                <a:gs pos="100000">
                  <a:schemeClr val="accent1">
                    <a:tint val="23500"/>
                    <a:satMod val="160000"/>
                    <a:alpha val="0"/>
                  </a:schemeClr>
                </a:gs>
              </a:gsLst>
              <a:lin ang="5400000" scaled="0"/>
            </a:gra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grpSp>
    <xdr:clientData/>
  </xdr:twoCellAnchor>
  <xdr:twoCellAnchor>
    <xdr:from>
      <xdr:col>9</xdr:col>
      <xdr:colOff>133795</xdr:colOff>
      <xdr:row>40</xdr:row>
      <xdr:rowOff>119428</xdr:rowOff>
    </xdr:from>
    <xdr:to>
      <xdr:col>18</xdr:col>
      <xdr:colOff>580738</xdr:colOff>
      <xdr:row>54</xdr:row>
      <xdr:rowOff>139211</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11</xdr:col>
      <xdr:colOff>205155</xdr:colOff>
      <xdr:row>41</xdr:row>
      <xdr:rowOff>76930</xdr:rowOff>
    </xdr:from>
    <xdr:to>
      <xdr:col>17</xdr:col>
      <xdr:colOff>158653</xdr:colOff>
      <xdr:row>50</xdr:row>
      <xdr:rowOff>178242</xdr:rowOff>
    </xdr:to>
    <xdr:grpSp>
      <xdr:nvGrpSpPr>
        <xdr:cNvPr id="2" name="Gruppieren 1">
          <a:extLst>
            <a:ext uri="{FF2B5EF4-FFF2-40B4-BE49-F238E27FC236}">
              <a16:creationId xmlns:a16="http://schemas.microsoft.com/office/drawing/2014/main" id="{00000000-0008-0000-0100-000002000000}"/>
            </a:ext>
          </a:extLst>
        </xdr:cNvPr>
        <xdr:cNvGrpSpPr>
          <a:grpSpLocks noChangeAspect="1"/>
        </xdr:cNvGrpSpPr>
      </xdr:nvGrpSpPr>
      <xdr:grpSpPr>
        <a:xfrm>
          <a:off x="3981660" y="13462172"/>
          <a:ext cx="2013411" cy="1776037"/>
          <a:chOff x="8563542" y="12835496"/>
          <a:chExt cx="2454090" cy="2084295"/>
        </a:xfrm>
      </xdr:grpSpPr>
      <xdr:sp macro="" textlink="">
        <xdr:nvSpPr>
          <xdr:cNvPr id="3" name="Gleichschenkliges Dreieck 2">
            <a:extLst>
              <a:ext uri="{FF2B5EF4-FFF2-40B4-BE49-F238E27FC236}">
                <a16:creationId xmlns:a16="http://schemas.microsoft.com/office/drawing/2014/main" id="{00000000-0008-0000-0100-000003000000}"/>
              </a:ext>
            </a:extLst>
          </xdr:cNvPr>
          <xdr:cNvSpPr/>
        </xdr:nvSpPr>
        <xdr:spPr>
          <a:xfrm>
            <a:off x="8563542" y="12835497"/>
            <a:ext cx="2454087" cy="2084294"/>
          </a:xfrm>
          <a:prstGeom prst="triangle">
            <a:avLst/>
          </a:prstGeom>
          <a:gradFill flip="none" rotWithShape="1">
            <a:gsLst>
              <a:gs pos="0">
                <a:schemeClr val="accent5">
                  <a:lumMod val="75000"/>
                </a:schemeClr>
              </a:gs>
              <a:gs pos="60000">
                <a:schemeClr val="bg1">
                  <a:alpha val="0"/>
                </a:schemeClr>
              </a:gs>
            </a:gsLst>
            <a:lin ang="12600000" scaled="0"/>
            <a:tileRect/>
          </a:gradFill>
          <a:ln>
            <a:gradFill>
              <a:gsLst>
                <a:gs pos="0">
                  <a:schemeClr val="tx1">
                    <a:lumMod val="50000"/>
                    <a:lumOff val="50000"/>
                  </a:schemeClr>
                </a:gs>
                <a:gs pos="100000">
                  <a:schemeClr val="bg1">
                    <a:alpha val="0"/>
                  </a:schemeClr>
                </a:gs>
              </a:gsLst>
              <a:lin ang="12600000" scaled="0"/>
            </a:gra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4" name="Gleichschenkliges Dreieck 3">
            <a:extLst>
              <a:ext uri="{FF2B5EF4-FFF2-40B4-BE49-F238E27FC236}">
                <a16:creationId xmlns:a16="http://schemas.microsoft.com/office/drawing/2014/main" id="{00000000-0008-0000-0100-000004000000}"/>
              </a:ext>
            </a:extLst>
          </xdr:cNvPr>
          <xdr:cNvSpPr/>
        </xdr:nvSpPr>
        <xdr:spPr>
          <a:xfrm>
            <a:off x="8563543" y="12835496"/>
            <a:ext cx="2454088" cy="2084294"/>
          </a:xfrm>
          <a:prstGeom prst="triangle">
            <a:avLst/>
          </a:prstGeom>
          <a:gradFill flip="none" rotWithShape="1">
            <a:gsLst>
              <a:gs pos="0">
                <a:schemeClr val="accent6">
                  <a:lumMod val="60000"/>
                  <a:lumOff val="40000"/>
                </a:schemeClr>
              </a:gs>
              <a:gs pos="60000">
                <a:schemeClr val="bg1">
                  <a:alpha val="0"/>
                </a:schemeClr>
              </a:gs>
            </a:gsLst>
            <a:lin ang="19200000" scaled="0"/>
            <a:tileRect/>
          </a:gradFill>
          <a:ln>
            <a:gradFill>
              <a:gsLst>
                <a:gs pos="0">
                  <a:schemeClr val="tx1">
                    <a:lumMod val="50000"/>
                    <a:lumOff val="50000"/>
                  </a:schemeClr>
                </a:gs>
                <a:gs pos="100000">
                  <a:schemeClr val="bg1">
                    <a:alpha val="0"/>
                  </a:schemeClr>
                </a:gs>
              </a:gsLst>
              <a:lin ang="19200000" scaled="0"/>
            </a:gra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5" name="Gleichschenkliges Dreieck 4">
            <a:extLst>
              <a:ext uri="{FF2B5EF4-FFF2-40B4-BE49-F238E27FC236}">
                <a16:creationId xmlns:a16="http://schemas.microsoft.com/office/drawing/2014/main" id="{00000000-0008-0000-0100-000005000000}"/>
              </a:ext>
            </a:extLst>
          </xdr:cNvPr>
          <xdr:cNvSpPr/>
        </xdr:nvSpPr>
        <xdr:spPr>
          <a:xfrm>
            <a:off x="8563543" y="12835497"/>
            <a:ext cx="2454089" cy="2084294"/>
          </a:xfrm>
          <a:prstGeom prst="triangle">
            <a:avLst/>
          </a:prstGeom>
          <a:gradFill flip="none" rotWithShape="1">
            <a:gsLst>
              <a:gs pos="0">
                <a:schemeClr val="accent4">
                  <a:lumMod val="60000"/>
                  <a:lumOff val="40000"/>
                </a:schemeClr>
              </a:gs>
              <a:gs pos="100000">
                <a:schemeClr val="bg1">
                  <a:alpha val="0"/>
                </a:schemeClr>
              </a:gs>
            </a:gsLst>
            <a:lin ang="5400000" scaled="0"/>
            <a:tileRect/>
          </a:gradFill>
          <a:ln>
            <a:gradFill>
              <a:gsLst>
                <a:gs pos="0">
                  <a:schemeClr val="tx1">
                    <a:lumMod val="50000"/>
                    <a:lumOff val="50000"/>
                  </a:schemeClr>
                </a:gs>
                <a:gs pos="100000">
                  <a:schemeClr val="accent1">
                    <a:tint val="23500"/>
                    <a:satMod val="160000"/>
                    <a:alpha val="0"/>
                  </a:schemeClr>
                </a:gs>
              </a:gsLst>
              <a:lin ang="5400000" scaled="0"/>
            </a:gra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grpSp>
    <xdr:clientData/>
  </xdr:twoCellAnchor>
  <xdr:twoCellAnchor>
    <xdr:from>
      <xdr:col>9</xdr:col>
      <xdr:colOff>133795</xdr:colOff>
      <xdr:row>40</xdr:row>
      <xdr:rowOff>119428</xdr:rowOff>
    </xdr:from>
    <xdr:to>
      <xdr:col>18</xdr:col>
      <xdr:colOff>580738</xdr:colOff>
      <xdr:row>54</xdr:row>
      <xdr:rowOff>139211</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absolute">
    <xdr:from>
      <xdr:col>11</xdr:col>
      <xdr:colOff>205155</xdr:colOff>
      <xdr:row>41</xdr:row>
      <xdr:rowOff>69406</xdr:rowOff>
    </xdr:from>
    <xdr:to>
      <xdr:col>17</xdr:col>
      <xdr:colOff>158653</xdr:colOff>
      <xdr:row>50</xdr:row>
      <xdr:rowOff>163099</xdr:rowOff>
    </xdr:to>
    <xdr:grpSp>
      <xdr:nvGrpSpPr>
        <xdr:cNvPr id="2" name="Gruppieren 1">
          <a:extLst>
            <a:ext uri="{FF2B5EF4-FFF2-40B4-BE49-F238E27FC236}">
              <a16:creationId xmlns:a16="http://schemas.microsoft.com/office/drawing/2014/main" id="{00000000-0008-0000-0700-000002000000}"/>
            </a:ext>
          </a:extLst>
        </xdr:cNvPr>
        <xdr:cNvGrpSpPr>
          <a:grpSpLocks noChangeAspect="1"/>
        </xdr:cNvGrpSpPr>
      </xdr:nvGrpSpPr>
      <xdr:grpSpPr>
        <a:xfrm>
          <a:off x="4015155" y="445459"/>
          <a:ext cx="2031680" cy="1785925"/>
          <a:chOff x="8563542" y="12835496"/>
          <a:chExt cx="2454090" cy="2084295"/>
        </a:xfrm>
      </xdr:grpSpPr>
      <xdr:sp macro="" textlink="">
        <xdr:nvSpPr>
          <xdr:cNvPr id="3" name="Gleichschenkliges Dreieck 2">
            <a:extLst>
              <a:ext uri="{FF2B5EF4-FFF2-40B4-BE49-F238E27FC236}">
                <a16:creationId xmlns:a16="http://schemas.microsoft.com/office/drawing/2014/main" id="{00000000-0008-0000-0700-000003000000}"/>
              </a:ext>
            </a:extLst>
          </xdr:cNvPr>
          <xdr:cNvSpPr/>
        </xdr:nvSpPr>
        <xdr:spPr>
          <a:xfrm>
            <a:off x="8563542" y="12835497"/>
            <a:ext cx="2454087" cy="2084294"/>
          </a:xfrm>
          <a:prstGeom prst="triangle">
            <a:avLst/>
          </a:prstGeom>
          <a:gradFill flip="none" rotWithShape="1">
            <a:gsLst>
              <a:gs pos="0">
                <a:schemeClr val="accent5">
                  <a:lumMod val="75000"/>
                </a:schemeClr>
              </a:gs>
              <a:gs pos="60000">
                <a:schemeClr val="bg1">
                  <a:alpha val="0"/>
                </a:schemeClr>
              </a:gs>
            </a:gsLst>
            <a:lin ang="12600000" scaled="0"/>
            <a:tileRect/>
          </a:gradFill>
          <a:ln>
            <a:gradFill>
              <a:gsLst>
                <a:gs pos="0">
                  <a:schemeClr val="tx1">
                    <a:lumMod val="50000"/>
                    <a:lumOff val="50000"/>
                  </a:schemeClr>
                </a:gs>
                <a:gs pos="100000">
                  <a:schemeClr val="bg1">
                    <a:alpha val="0"/>
                  </a:schemeClr>
                </a:gs>
              </a:gsLst>
              <a:lin ang="12600000" scaled="0"/>
            </a:gra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4" name="Gleichschenkliges Dreieck 3">
            <a:extLst>
              <a:ext uri="{FF2B5EF4-FFF2-40B4-BE49-F238E27FC236}">
                <a16:creationId xmlns:a16="http://schemas.microsoft.com/office/drawing/2014/main" id="{00000000-0008-0000-0700-000004000000}"/>
              </a:ext>
            </a:extLst>
          </xdr:cNvPr>
          <xdr:cNvSpPr/>
        </xdr:nvSpPr>
        <xdr:spPr>
          <a:xfrm>
            <a:off x="8563543" y="12835496"/>
            <a:ext cx="2454088" cy="2084294"/>
          </a:xfrm>
          <a:prstGeom prst="triangle">
            <a:avLst/>
          </a:prstGeom>
          <a:gradFill flip="none" rotWithShape="1">
            <a:gsLst>
              <a:gs pos="0">
                <a:schemeClr val="accent6">
                  <a:lumMod val="60000"/>
                  <a:lumOff val="40000"/>
                </a:schemeClr>
              </a:gs>
              <a:gs pos="60000">
                <a:schemeClr val="bg1">
                  <a:alpha val="0"/>
                </a:schemeClr>
              </a:gs>
            </a:gsLst>
            <a:lin ang="19200000" scaled="0"/>
            <a:tileRect/>
          </a:gradFill>
          <a:ln>
            <a:gradFill>
              <a:gsLst>
                <a:gs pos="0">
                  <a:schemeClr val="tx1">
                    <a:lumMod val="50000"/>
                    <a:lumOff val="50000"/>
                  </a:schemeClr>
                </a:gs>
                <a:gs pos="100000">
                  <a:schemeClr val="bg1">
                    <a:alpha val="0"/>
                  </a:schemeClr>
                </a:gs>
              </a:gsLst>
              <a:lin ang="19200000" scaled="0"/>
            </a:gra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5" name="Gleichschenkliges Dreieck 4">
            <a:extLst>
              <a:ext uri="{FF2B5EF4-FFF2-40B4-BE49-F238E27FC236}">
                <a16:creationId xmlns:a16="http://schemas.microsoft.com/office/drawing/2014/main" id="{00000000-0008-0000-0700-000005000000}"/>
              </a:ext>
            </a:extLst>
          </xdr:cNvPr>
          <xdr:cNvSpPr/>
        </xdr:nvSpPr>
        <xdr:spPr>
          <a:xfrm>
            <a:off x="8563543" y="12835497"/>
            <a:ext cx="2454089" cy="2084294"/>
          </a:xfrm>
          <a:prstGeom prst="triangle">
            <a:avLst/>
          </a:prstGeom>
          <a:gradFill flip="none" rotWithShape="1">
            <a:gsLst>
              <a:gs pos="0">
                <a:schemeClr val="accent4">
                  <a:lumMod val="60000"/>
                  <a:lumOff val="40000"/>
                </a:schemeClr>
              </a:gs>
              <a:gs pos="100000">
                <a:schemeClr val="bg1">
                  <a:alpha val="0"/>
                </a:schemeClr>
              </a:gs>
            </a:gsLst>
            <a:lin ang="5400000" scaled="0"/>
            <a:tileRect/>
          </a:gradFill>
          <a:ln>
            <a:gradFill>
              <a:gsLst>
                <a:gs pos="0">
                  <a:schemeClr val="tx1">
                    <a:lumMod val="50000"/>
                    <a:lumOff val="50000"/>
                  </a:schemeClr>
                </a:gs>
                <a:gs pos="100000">
                  <a:schemeClr val="accent1">
                    <a:tint val="23500"/>
                    <a:satMod val="160000"/>
                    <a:alpha val="0"/>
                  </a:schemeClr>
                </a:gs>
              </a:gsLst>
              <a:lin ang="5400000" scaled="0"/>
            </a:gra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grpSp>
    <xdr:clientData/>
  </xdr:twoCellAnchor>
  <xdr:twoCellAnchor>
    <xdr:from>
      <xdr:col>9</xdr:col>
      <xdr:colOff>133795</xdr:colOff>
      <xdr:row>40</xdr:row>
      <xdr:rowOff>137013</xdr:rowOff>
    </xdr:from>
    <xdr:to>
      <xdr:col>18</xdr:col>
      <xdr:colOff>580738</xdr:colOff>
      <xdr:row>54</xdr:row>
      <xdr:rowOff>156796</xdr:rowOff>
    </xdr:to>
    <xdr:graphicFrame macro="">
      <xdr:nvGraphicFramePr>
        <xdr:cNvPr id="6" name="Diagramm 5">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berufsbildung.nrw.de/cms/bildungsgaenge-bildungsplaene/fachklassen-duales-system-anlage-a/didaktische-jahresplanung/didaktische-jahresplanung.html"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view="pageBreakPreview" zoomScale="145" zoomScaleNormal="60" zoomScaleSheetLayoutView="145" workbookViewId="0">
      <selection activeCell="E9" sqref="E9"/>
    </sheetView>
  </sheetViews>
  <sheetFormatPr baseColWidth="10" defaultColWidth="10.84375" defaultRowHeight="14.6" x14ac:dyDescent="0.4"/>
  <cols>
    <col min="1" max="1" width="59.765625" style="17" customWidth="1"/>
    <col min="2" max="2" width="5" style="17" customWidth="1"/>
    <col min="3" max="3" width="34.4609375" style="17" customWidth="1"/>
    <col min="4" max="16384" width="10.84375" style="17"/>
  </cols>
  <sheetData>
    <row r="1" spans="1:3" ht="25.85" customHeight="1" x14ac:dyDescent="0.4">
      <c r="A1" s="66" t="s">
        <v>115</v>
      </c>
    </row>
    <row r="2" spans="1:3" ht="58.1" customHeight="1" x14ac:dyDescent="0.4">
      <c r="A2" s="93" t="s">
        <v>129</v>
      </c>
      <c r="B2" s="93"/>
      <c r="C2" s="93"/>
    </row>
    <row r="3" spans="1:3" ht="72.45" customHeight="1" x14ac:dyDescent="0.4">
      <c r="A3" s="93" t="s">
        <v>130</v>
      </c>
      <c r="B3" s="93"/>
      <c r="C3" s="93"/>
    </row>
    <row r="4" spans="1:3" ht="58.1" customHeight="1" x14ac:dyDescent="0.4">
      <c r="A4" s="93" t="s">
        <v>131</v>
      </c>
      <c r="B4" s="93"/>
      <c r="C4" s="93"/>
    </row>
    <row r="5" spans="1:3" ht="90.45" customHeight="1" x14ac:dyDescent="0.4">
      <c r="A5" s="93" t="s">
        <v>128</v>
      </c>
      <c r="B5" s="93"/>
      <c r="C5" s="93"/>
    </row>
    <row r="6" spans="1:3" ht="28.95" customHeight="1" x14ac:dyDescent="0.4">
      <c r="A6" s="93" t="s">
        <v>132</v>
      </c>
      <c r="B6" s="93"/>
      <c r="C6" s="93"/>
    </row>
    <row r="7" spans="1:3" ht="115.95" customHeight="1" x14ac:dyDescent="0.4">
      <c r="A7" s="93" t="s">
        <v>142</v>
      </c>
      <c r="B7" s="93"/>
      <c r="C7" s="93"/>
    </row>
    <row r="8" spans="1:3" ht="46.5" customHeight="1" x14ac:dyDescent="0.4">
      <c r="A8" s="93" t="s">
        <v>140</v>
      </c>
      <c r="B8" s="93"/>
      <c r="C8" s="93"/>
    </row>
    <row r="9" spans="1:3" ht="160.30000000000001" x14ac:dyDescent="0.4">
      <c r="A9" s="67" t="s">
        <v>141</v>
      </c>
      <c r="B9" s="69"/>
      <c r="C9" s="70" t="s">
        <v>143</v>
      </c>
    </row>
    <row r="10" spans="1:3" ht="90.45" customHeight="1" x14ac:dyDescent="0.4">
      <c r="A10" s="93" t="s">
        <v>133</v>
      </c>
      <c r="B10" s="93"/>
      <c r="C10" s="93"/>
    </row>
    <row r="11" spans="1:3" ht="87" customHeight="1" x14ac:dyDescent="0.4">
      <c r="A11" s="93" t="s">
        <v>134</v>
      </c>
      <c r="B11" s="93"/>
      <c r="C11" s="93"/>
    </row>
    <row r="13" spans="1:3" x14ac:dyDescent="0.4">
      <c r="A13" s="68" t="s">
        <v>103</v>
      </c>
    </row>
    <row r="16" spans="1:3" x14ac:dyDescent="0.4">
      <c r="A16" s="68"/>
    </row>
  </sheetData>
  <mergeCells count="9">
    <mergeCell ref="A8:C8"/>
    <mergeCell ref="A10:C10"/>
    <mergeCell ref="A11:C11"/>
    <mergeCell ref="A2:C2"/>
    <mergeCell ref="A3:C3"/>
    <mergeCell ref="A4:C4"/>
    <mergeCell ref="A5:C5"/>
    <mergeCell ref="A7:C7"/>
    <mergeCell ref="A6:C6"/>
  </mergeCells>
  <hyperlinks>
    <hyperlink ref="A13" r:id="rId1"/>
  </hyperlinks>
  <pageMargins left="0.7" right="0.7" top="0.78740157499999996" bottom="0.78740157499999996" header="0.3" footer="0.3"/>
  <pageSetup paperSize="9" scale="87"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113"/>
  <sheetViews>
    <sheetView zoomScale="85" zoomScaleNormal="85" zoomScaleSheetLayoutView="130" workbookViewId="0">
      <selection activeCell="P2" sqref="P2"/>
    </sheetView>
  </sheetViews>
  <sheetFormatPr baseColWidth="10" defaultRowHeight="14.6" x14ac:dyDescent="0.4"/>
  <cols>
    <col min="1" max="18" width="4.84375" customWidth="1"/>
    <col min="19" max="19" width="20.69140625" style="17" customWidth="1"/>
    <col min="20" max="26" width="5.69140625" style="17" hidden="1" customWidth="1"/>
    <col min="27" max="27" width="22.07421875" style="17" hidden="1" customWidth="1"/>
    <col min="28" max="28" width="24.69140625" style="17" hidden="1" customWidth="1"/>
    <col min="29" max="30" width="8.84375" style="17" hidden="1" customWidth="1"/>
    <col min="31" max="31" width="27.3046875" style="17" customWidth="1"/>
    <col min="32" max="32" width="21.69140625" style="17" customWidth="1"/>
    <col min="33" max="33" width="11.4609375" style="17"/>
    <col min="34" max="34" width="23.69140625" style="17" customWidth="1"/>
    <col min="35" max="55" width="11.4609375" style="17"/>
  </cols>
  <sheetData>
    <row r="1" spans="1:55" ht="15" customHeight="1" x14ac:dyDescent="0.4">
      <c r="A1" s="180" t="s">
        <v>5</v>
      </c>
      <c r="B1" s="181"/>
      <c r="C1" s="181"/>
      <c r="D1" s="181"/>
      <c r="E1" s="181"/>
      <c r="F1" s="181"/>
      <c r="G1" s="181"/>
      <c r="H1" s="182"/>
      <c r="I1" s="183"/>
      <c r="J1" s="183"/>
      <c r="K1" s="183"/>
      <c r="L1" s="183"/>
      <c r="M1" s="183"/>
      <c r="N1" s="183"/>
      <c r="O1" s="183"/>
      <c r="P1" s="183"/>
      <c r="Q1" s="183"/>
      <c r="R1" s="184"/>
      <c r="S1" s="50"/>
    </row>
    <row r="2" spans="1:55" ht="15" customHeight="1" x14ac:dyDescent="0.4">
      <c r="A2" s="197" t="s">
        <v>6</v>
      </c>
      <c r="B2" s="198"/>
      <c r="C2" s="198"/>
      <c r="D2" s="198"/>
      <c r="E2" s="198"/>
      <c r="F2" s="198"/>
      <c r="G2" s="198"/>
      <c r="H2" s="48"/>
      <c r="I2" s="122" t="s">
        <v>2</v>
      </c>
      <c r="J2" s="123"/>
      <c r="K2" s="123"/>
      <c r="L2" s="123"/>
      <c r="M2" s="123"/>
      <c r="N2" s="123"/>
      <c r="O2" s="124"/>
      <c r="P2" s="48">
        <v>1</v>
      </c>
      <c r="Q2" s="125"/>
      <c r="R2" s="126"/>
      <c r="S2" s="50"/>
    </row>
    <row r="3" spans="1:55" ht="15" customHeight="1" x14ac:dyDescent="0.4">
      <c r="A3" s="197" t="s">
        <v>137</v>
      </c>
      <c r="B3" s="198"/>
      <c r="C3" s="198"/>
      <c r="D3" s="198"/>
      <c r="E3" s="198"/>
      <c r="F3" s="198"/>
      <c r="G3" s="198"/>
      <c r="H3" s="199"/>
      <c r="I3" s="200"/>
      <c r="J3" s="200"/>
      <c r="K3" s="200"/>
      <c r="L3" s="200"/>
      <c r="M3" s="200"/>
      <c r="N3" s="200"/>
      <c r="O3" s="200"/>
      <c r="P3" s="200"/>
      <c r="Q3" s="200"/>
      <c r="R3" s="201"/>
      <c r="S3" s="50"/>
    </row>
    <row r="4" spans="1:55" s="11" customFormat="1" ht="31.5" customHeight="1" x14ac:dyDescent="0.4">
      <c r="A4" s="192" t="s">
        <v>138</v>
      </c>
      <c r="B4" s="193"/>
      <c r="C4" s="193"/>
      <c r="D4" s="193"/>
      <c r="E4" s="193"/>
      <c r="F4" s="193"/>
      <c r="G4" s="193"/>
      <c r="H4" s="194"/>
      <c r="I4" s="195"/>
      <c r="J4" s="195"/>
      <c r="K4" s="195"/>
      <c r="L4" s="195"/>
      <c r="M4" s="195"/>
      <c r="N4" s="195"/>
      <c r="O4" s="195"/>
      <c r="P4" s="195"/>
      <c r="Q4" s="195"/>
      <c r="R4" s="196"/>
      <c r="S4" s="50"/>
      <c r="T4" s="19"/>
      <c r="U4" s="19"/>
      <c r="V4" s="19"/>
      <c r="W4" s="19" t="s">
        <v>33</v>
      </c>
      <c r="X4" s="19">
        <v>0</v>
      </c>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row>
    <row r="5" spans="1:55" ht="15.75" customHeight="1" thickBot="1" x14ac:dyDescent="0.45">
      <c r="A5" s="185" t="s">
        <v>3</v>
      </c>
      <c r="B5" s="186"/>
      <c r="C5" s="186"/>
      <c r="D5" s="186"/>
      <c r="E5" s="186"/>
      <c r="F5" s="186"/>
      <c r="G5" s="186"/>
      <c r="H5" s="187" t="s">
        <v>90</v>
      </c>
      <c r="I5" s="188"/>
      <c r="J5" s="188"/>
      <c r="K5" s="186" t="s">
        <v>81</v>
      </c>
      <c r="L5" s="186"/>
      <c r="M5" s="186"/>
      <c r="N5" s="189" t="s">
        <v>90</v>
      </c>
      <c r="O5" s="190"/>
      <c r="P5" s="190"/>
      <c r="Q5" s="190"/>
      <c r="R5" s="191"/>
      <c r="S5" s="50"/>
      <c r="W5" s="17" t="s">
        <v>34</v>
      </c>
      <c r="X5" s="17">
        <v>1</v>
      </c>
    </row>
    <row r="6" spans="1:55" ht="15" customHeight="1" x14ac:dyDescent="0.4">
      <c r="W6" s="17" t="s">
        <v>8</v>
      </c>
      <c r="X6" s="17">
        <v>2</v>
      </c>
    </row>
    <row r="7" spans="1:55" ht="15" customHeight="1" x14ac:dyDescent="0.4">
      <c r="H7" s="51"/>
      <c r="I7" s="51"/>
      <c r="J7" s="51"/>
      <c r="K7" s="51"/>
      <c r="L7" s="51"/>
      <c r="W7" s="17" t="s">
        <v>35</v>
      </c>
      <c r="X7" s="17">
        <v>3</v>
      </c>
      <c r="AE7" s="65"/>
    </row>
    <row r="8" spans="1:55" ht="15" customHeight="1" x14ac:dyDescent="0.4">
      <c r="H8" s="51"/>
      <c r="I8" s="51"/>
      <c r="J8" s="51"/>
      <c r="K8" s="51"/>
      <c r="L8" s="51"/>
    </row>
    <row r="9" spans="1:55" ht="15.75" customHeight="1" thickBot="1" x14ac:dyDescent="0.45">
      <c r="A9" s="177" t="s">
        <v>126</v>
      </c>
      <c r="B9" s="177"/>
      <c r="C9" s="177"/>
      <c r="D9" s="177"/>
      <c r="E9" s="177"/>
      <c r="F9" s="177"/>
      <c r="G9" s="179" t="s">
        <v>113</v>
      </c>
      <c r="H9" s="179"/>
      <c r="I9" s="179"/>
      <c r="J9" s="179"/>
      <c r="K9" s="179"/>
      <c r="L9" s="179"/>
      <c r="M9" s="178" t="s">
        <v>127</v>
      </c>
      <c r="N9" s="178"/>
      <c r="O9" s="178"/>
      <c r="P9" s="178"/>
      <c r="Q9" s="178"/>
      <c r="R9" s="178"/>
      <c r="AA9" s="17" t="s">
        <v>70</v>
      </c>
      <c r="AB9" s="17" t="s">
        <v>71</v>
      </c>
      <c r="AC9" s="20" t="s">
        <v>72</v>
      </c>
    </row>
    <row r="10" spans="1:55" ht="30.75" customHeight="1" thickBot="1" x14ac:dyDescent="0.45">
      <c r="A10" s="15"/>
      <c r="B10" s="171" t="s">
        <v>74</v>
      </c>
      <c r="C10" s="172"/>
      <c r="D10" s="172"/>
      <c r="E10" s="172"/>
      <c r="F10" s="172"/>
      <c r="G10" s="172"/>
      <c r="H10" s="172"/>
      <c r="I10" s="172"/>
      <c r="J10" s="172"/>
      <c r="K10" s="172"/>
      <c r="L10" s="173"/>
      <c r="M10" s="174" t="s">
        <v>75</v>
      </c>
      <c r="N10" s="175"/>
      <c r="O10" s="174" t="s">
        <v>76</v>
      </c>
      <c r="P10" s="176"/>
      <c r="Q10" s="176"/>
      <c r="R10" s="176"/>
      <c r="S10" s="26" t="s">
        <v>78</v>
      </c>
      <c r="T10" s="24"/>
      <c r="U10" s="24"/>
      <c r="V10" s="25"/>
    </row>
    <row r="11" spans="1:55" s="1" customFormat="1" ht="29.25" customHeight="1" x14ac:dyDescent="0.4">
      <c r="A11" s="167" t="s">
        <v>14</v>
      </c>
      <c r="B11" s="9" t="s">
        <v>38</v>
      </c>
      <c r="C11" s="157" t="s">
        <v>104</v>
      </c>
      <c r="D11" s="157"/>
      <c r="E11" s="157"/>
      <c r="F11" s="157"/>
      <c r="G11" s="157"/>
      <c r="H11" s="157"/>
      <c r="I11" s="157"/>
      <c r="J11" s="157"/>
      <c r="K11" s="157"/>
      <c r="L11" s="158"/>
      <c r="M11" s="159"/>
      <c r="N11" s="160"/>
      <c r="O11" s="161"/>
      <c r="P11" s="162"/>
      <c r="Q11" s="162"/>
      <c r="R11" s="163"/>
      <c r="S11" s="38"/>
      <c r="T11" s="21">
        <f t="shared" ref="T11:T39" si="0">IF(OR(ISBLANK(M11),ISBLANK(C11)),-1,VLOOKUP(M11,$W$4:$X$7,2,)/3)</f>
        <v>-1</v>
      </c>
      <c r="U11" s="21">
        <f t="shared" ref="U11:U39" si="1">IF(ISNONTEXT(C11)=ISNONTEXT(M11),1,0)</f>
        <v>0</v>
      </c>
      <c r="V11" s="21">
        <f t="shared" ref="V11:V39" si="2">IF(PRODUCT($U$11:$U$39),T11,-1)</f>
        <v>-1</v>
      </c>
      <c r="W11" s="18"/>
      <c r="X11" s="18"/>
      <c r="Y11" s="18"/>
      <c r="Z11" s="18"/>
      <c r="AA11" s="22" t="str">
        <f>IF(ISBLANK(O11),"",CONCATENATE(AA10,$AA$9,$B11,$AB$9,O11))</f>
        <v/>
      </c>
      <c r="AB11" s="22" t="str">
        <f>IF(ISBLANK(S11),"",CONCATENATE(AB10,$AA$9,$B11,$AB$9,S11))</f>
        <v/>
      </c>
      <c r="AC11" s="17"/>
      <c r="AD11" s="23"/>
      <c r="AE11" s="18"/>
      <c r="AF11" s="18"/>
      <c r="AG11" s="23"/>
      <c r="AH11" s="18"/>
      <c r="AI11" s="18"/>
      <c r="AJ11" s="18"/>
      <c r="AK11" s="18"/>
      <c r="AL11" s="18"/>
      <c r="AM11" s="18"/>
      <c r="AN11" s="18"/>
      <c r="AO11" s="18"/>
      <c r="AP11" s="18"/>
      <c r="AQ11" s="18"/>
      <c r="AR11" s="18"/>
      <c r="AS11" s="18"/>
      <c r="AT11" s="18"/>
      <c r="AU11" s="18"/>
      <c r="AV11" s="18"/>
      <c r="AW11" s="18"/>
      <c r="AX11" s="18"/>
      <c r="AY11" s="18"/>
      <c r="AZ11" s="18"/>
      <c r="BA11" s="18"/>
      <c r="BB11" s="18"/>
      <c r="BC11" s="18"/>
    </row>
    <row r="12" spans="1:55" ht="29.25" customHeight="1" x14ac:dyDescent="0.4">
      <c r="A12" s="168"/>
      <c r="B12" s="10" t="s">
        <v>39</v>
      </c>
      <c r="C12" s="135" t="s">
        <v>105</v>
      </c>
      <c r="D12" s="135"/>
      <c r="E12" s="135"/>
      <c r="F12" s="135"/>
      <c r="G12" s="135"/>
      <c r="H12" s="135"/>
      <c r="I12" s="135"/>
      <c r="J12" s="135"/>
      <c r="K12" s="135"/>
      <c r="L12" s="136"/>
      <c r="M12" s="137"/>
      <c r="N12" s="138"/>
      <c r="O12" s="139"/>
      <c r="P12" s="140"/>
      <c r="Q12" s="140"/>
      <c r="R12" s="141"/>
      <c r="S12" s="39"/>
      <c r="T12" s="21">
        <f>IF(OR(ISBLANK(M12),ISBLANK(C12)),-1,VLOOKUP(M12,$W$4:$X$7,2,)/3)</f>
        <v>-1</v>
      </c>
      <c r="U12" s="21">
        <f>IF(ISNONTEXT(C12)=ISNONTEXT(M12),1,0)</f>
        <v>0</v>
      </c>
      <c r="V12" s="21">
        <f t="shared" si="2"/>
        <v>-1</v>
      </c>
      <c r="W12" s="18"/>
      <c r="X12" s="18"/>
      <c r="AA12" s="22" t="str">
        <f t="shared" ref="AA12:AA19" si="3">IF(ISBLANK(O12),AA11,CONCATENATE(AA11,$AC$9,$AA$9,B12,$AB$9,O12))</f>
        <v/>
      </c>
      <c r="AB12" s="22" t="str">
        <f>IF(ISBLANK(S12),AB11,CONCATENATE(AB11,$AC$9,$AA$9,B12,$AB$9,S12))</f>
        <v/>
      </c>
    </row>
    <row r="13" spans="1:55" ht="29.25" customHeight="1" x14ac:dyDescent="0.4">
      <c r="A13" s="168"/>
      <c r="B13" s="10" t="s">
        <v>40</v>
      </c>
      <c r="C13" s="135" t="s">
        <v>106</v>
      </c>
      <c r="D13" s="135"/>
      <c r="E13" s="135"/>
      <c r="F13" s="135"/>
      <c r="G13" s="135"/>
      <c r="H13" s="135"/>
      <c r="I13" s="135"/>
      <c r="J13" s="135"/>
      <c r="K13" s="135"/>
      <c r="L13" s="136"/>
      <c r="M13" s="137"/>
      <c r="N13" s="138"/>
      <c r="O13" s="170"/>
      <c r="P13" s="140"/>
      <c r="Q13" s="140"/>
      <c r="R13" s="141"/>
      <c r="S13" s="39"/>
      <c r="T13" s="21">
        <f>IF(OR(ISBLANK(M13),ISBLANK(C13)),-1,VLOOKUP(M13,$W$4:$X$7,2,)/3)</f>
        <v>-1</v>
      </c>
      <c r="U13" s="21">
        <f>IF(ISNONTEXT(C13)=ISNONTEXT(M13),1,0)</f>
        <v>0</v>
      </c>
      <c r="V13" s="21">
        <f t="shared" si="2"/>
        <v>-1</v>
      </c>
      <c r="W13" s="18"/>
      <c r="X13" s="18"/>
      <c r="AA13" s="22" t="str">
        <f t="shared" si="3"/>
        <v/>
      </c>
      <c r="AB13" s="22" t="str">
        <f t="shared" ref="AB13:AB19" si="4">IF(ISBLANK(S13),AB12,CONCATENATE(AB12,$AC$9,$AA$9,B13,$AB$9,S13))</f>
        <v/>
      </c>
    </row>
    <row r="14" spans="1:55" ht="29.25" customHeight="1" x14ac:dyDescent="0.4">
      <c r="A14" s="168"/>
      <c r="B14" s="10" t="s">
        <v>41</v>
      </c>
      <c r="C14" s="135" t="s">
        <v>107</v>
      </c>
      <c r="D14" s="135"/>
      <c r="E14" s="135"/>
      <c r="F14" s="135"/>
      <c r="G14" s="135"/>
      <c r="H14" s="135"/>
      <c r="I14" s="135"/>
      <c r="J14" s="135"/>
      <c r="K14" s="135"/>
      <c r="L14" s="136"/>
      <c r="M14" s="137"/>
      <c r="N14" s="138"/>
      <c r="O14" s="139"/>
      <c r="P14" s="140"/>
      <c r="Q14" s="140"/>
      <c r="R14" s="141"/>
      <c r="S14" s="39"/>
      <c r="T14" s="21">
        <f>IF(OR(ISBLANK(M14),ISBLANK(C14)),-1,VLOOKUP(M14,$W$4:$X$7,2,)/3)</f>
        <v>-1</v>
      </c>
      <c r="U14" s="21">
        <f>IF(ISNONTEXT(C14)=ISNONTEXT(M14),1,0)</f>
        <v>0</v>
      </c>
      <c r="V14" s="21">
        <f t="shared" si="2"/>
        <v>-1</v>
      </c>
      <c r="W14" s="18"/>
      <c r="X14" s="18"/>
      <c r="AA14" s="22" t="str">
        <f t="shared" si="3"/>
        <v/>
      </c>
      <c r="AB14" s="22" t="str">
        <f t="shared" si="4"/>
        <v/>
      </c>
    </row>
    <row r="15" spans="1:55" ht="29.25" customHeight="1" x14ac:dyDescent="0.4">
      <c r="A15" s="168"/>
      <c r="B15" s="10" t="s">
        <v>42</v>
      </c>
      <c r="C15" s="135" t="s">
        <v>108</v>
      </c>
      <c r="D15" s="135"/>
      <c r="E15" s="135"/>
      <c r="F15" s="135"/>
      <c r="G15" s="135"/>
      <c r="H15" s="135"/>
      <c r="I15" s="135"/>
      <c r="J15" s="135"/>
      <c r="K15" s="135"/>
      <c r="L15" s="136"/>
      <c r="M15" s="137"/>
      <c r="N15" s="138"/>
      <c r="O15" s="139"/>
      <c r="P15" s="140"/>
      <c r="Q15" s="140"/>
      <c r="R15" s="141"/>
      <c r="S15" s="39"/>
      <c r="T15" s="21">
        <f>IF(OR(ISBLANK(M15),ISBLANK(C15)),-1,VLOOKUP(M15,$W$4:$X$7,2,)/3)</f>
        <v>-1</v>
      </c>
      <c r="U15" s="21">
        <f>IF(ISNONTEXT(C15)=ISNONTEXT(M15),1,0)</f>
        <v>0</v>
      </c>
      <c r="V15" s="21">
        <f t="shared" si="2"/>
        <v>-1</v>
      </c>
      <c r="W15" s="18"/>
      <c r="X15" s="18"/>
      <c r="AA15" s="22" t="str">
        <f t="shared" si="3"/>
        <v/>
      </c>
      <c r="AB15" s="22" t="str">
        <f t="shared" si="4"/>
        <v/>
      </c>
    </row>
    <row r="16" spans="1:55" ht="29.25" customHeight="1" x14ac:dyDescent="0.4">
      <c r="A16" s="168"/>
      <c r="B16" s="10" t="s">
        <v>43</v>
      </c>
      <c r="C16" s="135" t="s">
        <v>91</v>
      </c>
      <c r="D16" s="135"/>
      <c r="E16" s="135"/>
      <c r="F16" s="135"/>
      <c r="G16" s="135"/>
      <c r="H16" s="135"/>
      <c r="I16" s="135"/>
      <c r="J16" s="135"/>
      <c r="K16" s="135"/>
      <c r="L16" s="136"/>
      <c r="M16" s="137"/>
      <c r="N16" s="138"/>
      <c r="O16" s="139"/>
      <c r="P16" s="140"/>
      <c r="Q16" s="140"/>
      <c r="R16" s="141"/>
      <c r="S16" s="39"/>
      <c r="T16" s="21">
        <f t="shared" si="0"/>
        <v>-1</v>
      </c>
      <c r="U16" s="21">
        <f t="shared" si="1"/>
        <v>0</v>
      </c>
      <c r="V16" s="21">
        <f t="shared" si="2"/>
        <v>-1</v>
      </c>
      <c r="W16" s="18"/>
      <c r="X16" s="18"/>
      <c r="AA16" s="22" t="str">
        <f t="shared" si="3"/>
        <v/>
      </c>
      <c r="AB16" s="22" t="str">
        <f t="shared" si="4"/>
        <v/>
      </c>
    </row>
    <row r="17" spans="1:28" ht="29.25" customHeight="1" x14ac:dyDescent="0.4">
      <c r="A17" s="168"/>
      <c r="B17" s="10" t="s">
        <v>44</v>
      </c>
      <c r="C17" s="135" t="s">
        <v>92</v>
      </c>
      <c r="D17" s="135"/>
      <c r="E17" s="135"/>
      <c r="F17" s="135"/>
      <c r="G17" s="135"/>
      <c r="H17" s="135"/>
      <c r="I17" s="135"/>
      <c r="J17" s="135"/>
      <c r="K17" s="135"/>
      <c r="L17" s="136"/>
      <c r="M17" s="137"/>
      <c r="N17" s="138"/>
      <c r="O17" s="139"/>
      <c r="P17" s="140"/>
      <c r="Q17" s="140"/>
      <c r="R17" s="141"/>
      <c r="S17" s="39"/>
      <c r="T17" s="21">
        <f t="shared" si="0"/>
        <v>-1</v>
      </c>
      <c r="U17" s="21">
        <f t="shared" si="1"/>
        <v>0</v>
      </c>
      <c r="V17" s="21">
        <f t="shared" si="2"/>
        <v>-1</v>
      </c>
      <c r="W17" s="18"/>
      <c r="X17" s="18"/>
      <c r="AA17" s="22" t="str">
        <f t="shared" si="3"/>
        <v/>
      </c>
      <c r="AB17" s="22" t="str">
        <f t="shared" si="4"/>
        <v/>
      </c>
    </row>
    <row r="18" spans="1:28" ht="29.25" customHeight="1" x14ac:dyDescent="0.4">
      <c r="A18" s="168"/>
      <c r="B18" s="2" t="s">
        <v>45</v>
      </c>
      <c r="C18" s="142"/>
      <c r="D18" s="142"/>
      <c r="E18" s="142"/>
      <c r="F18" s="142"/>
      <c r="G18" s="142"/>
      <c r="H18" s="142"/>
      <c r="I18" s="142"/>
      <c r="J18" s="142"/>
      <c r="K18" s="142"/>
      <c r="L18" s="143"/>
      <c r="M18" s="137"/>
      <c r="N18" s="138"/>
      <c r="O18" s="139"/>
      <c r="P18" s="140"/>
      <c r="Q18" s="140"/>
      <c r="R18" s="141"/>
      <c r="S18" s="39"/>
      <c r="T18" s="21">
        <f t="shared" si="0"/>
        <v>-1</v>
      </c>
      <c r="U18" s="21">
        <f t="shared" si="1"/>
        <v>1</v>
      </c>
      <c r="V18" s="21">
        <f t="shared" si="2"/>
        <v>-1</v>
      </c>
      <c r="W18" s="18"/>
      <c r="X18" s="18"/>
      <c r="AA18" s="22" t="str">
        <f t="shared" si="3"/>
        <v/>
      </c>
      <c r="AB18" s="22" t="str">
        <f t="shared" si="4"/>
        <v/>
      </c>
    </row>
    <row r="19" spans="1:28" ht="29.25" customHeight="1" thickBot="1" x14ac:dyDescent="0.45">
      <c r="A19" s="169"/>
      <c r="B19" s="3" t="s">
        <v>46</v>
      </c>
      <c r="C19" s="149"/>
      <c r="D19" s="149"/>
      <c r="E19" s="149"/>
      <c r="F19" s="149"/>
      <c r="G19" s="149"/>
      <c r="H19" s="149"/>
      <c r="I19" s="149"/>
      <c r="J19" s="149"/>
      <c r="K19" s="149"/>
      <c r="L19" s="150"/>
      <c r="M19" s="144"/>
      <c r="N19" s="145"/>
      <c r="O19" s="151"/>
      <c r="P19" s="152"/>
      <c r="Q19" s="152"/>
      <c r="R19" s="153"/>
      <c r="S19" s="40"/>
      <c r="T19" s="21">
        <f t="shared" si="0"/>
        <v>-1</v>
      </c>
      <c r="U19" s="21">
        <f t="shared" si="1"/>
        <v>1</v>
      </c>
      <c r="V19" s="21">
        <f t="shared" si="2"/>
        <v>-1</v>
      </c>
      <c r="W19" s="18"/>
      <c r="X19" s="18"/>
      <c r="AA19" s="22" t="str">
        <f t="shared" si="3"/>
        <v/>
      </c>
      <c r="AB19" s="22" t="str">
        <f t="shared" si="4"/>
        <v/>
      </c>
    </row>
    <row r="20" spans="1:28" ht="29.25" customHeight="1" x14ac:dyDescent="0.4">
      <c r="A20" s="164" t="s">
        <v>15</v>
      </c>
      <c r="B20" s="9" t="s">
        <v>47</v>
      </c>
      <c r="C20" s="157" t="s">
        <v>17</v>
      </c>
      <c r="D20" s="157"/>
      <c r="E20" s="157"/>
      <c r="F20" s="157"/>
      <c r="G20" s="157"/>
      <c r="H20" s="157"/>
      <c r="I20" s="157"/>
      <c r="J20" s="157"/>
      <c r="K20" s="157"/>
      <c r="L20" s="158"/>
      <c r="M20" s="159"/>
      <c r="N20" s="160"/>
      <c r="O20" s="161"/>
      <c r="P20" s="162"/>
      <c r="Q20" s="162"/>
      <c r="R20" s="163"/>
      <c r="S20" s="41"/>
      <c r="T20" s="21">
        <f t="shared" si="0"/>
        <v>-1</v>
      </c>
      <c r="U20" s="21">
        <f t="shared" si="1"/>
        <v>0</v>
      </c>
      <c r="V20" s="21">
        <f t="shared" si="2"/>
        <v>-1</v>
      </c>
      <c r="X20" s="18"/>
      <c r="AA20" s="22" t="str">
        <f>IF(ISBLANK(O20),"",CONCATENATE(AA10,$AA$9,B20,$AB$9,O20))</f>
        <v/>
      </c>
      <c r="AB20" s="22" t="str">
        <f>IF(ISBLANK(S20),"",CONCATENATE(AB10,$AA$9,$B20,$AB$9,S20))</f>
        <v/>
      </c>
    </row>
    <row r="21" spans="1:28" ht="29.25" customHeight="1" x14ac:dyDescent="0.4">
      <c r="A21" s="165"/>
      <c r="B21" s="10" t="s">
        <v>48</v>
      </c>
      <c r="C21" s="135" t="s">
        <v>93</v>
      </c>
      <c r="D21" s="135"/>
      <c r="E21" s="135"/>
      <c r="F21" s="135"/>
      <c r="G21" s="135"/>
      <c r="H21" s="135"/>
      <c r="I21" s="135"/>
      <c r="J21" s="135"/>
      <c r="K21" s="135"/>
      <c r="L21" s="136"/>
      <c r="M21" s="137"/>
      <c r="N21" s="138"/>
      <c r="O21" s="139"/>
      <c r="P21" s="140"/>
      <c r="Q21" s="140"/>
      <c r="R21" s="141"/>
      <c r="S21" s="39"/>
      <c r="T21" s="21">
        <f t="shared" si="0"/>
        <v>-1</v>
      </c>
      <c r="U21" s="21">
        <f t="shared" si="1"/>
        <v>0</v>
      </c>
      <c r="V21" s="21">
        <f t="shared" si="2"/>
        <v>-1</v>
      </c>
      <c r="X21" s="18"/>
      <c r="AA21" s="22" t="str">
        <f t="shared" ref="AA21:AA30" si="5">IF(ISBLANK(O21),AA20,CONCATENATE(AA20,$AC$9,$AA$9,B21,$AB$9,O21))</f>
        <v/>
      </c>
      <c r="AB21" s="22" t="str">
        <f>IF(ISBLANK(S21),AB20,CONCATENATE(AB20,$AC$9,$AA$9,B21,$AB$9,S21))</f>
        <v/>
      </c>
    </row>
    <row r="22" spans="1:28" ht="29.25" customHeight="1" x14ac:dyDescent="0.4">
      <c r="A22" s="165"/>
      <c r="B22" s="10" t="s">
        <v>49</v>
      </c>
      <c r="C22" s="135" t="s">
        <v>109</v>
      </c>
      <c r="D22" s="135"/>
      <c r="E22" s="135"/>
      <c r="F22" s="135"/>
      <c r="G22" s="135"/>
      <c r="H22" s="135"/>
      <c r="I22" s="135"/>
      <c r="J22" s="135"/>
      <c r="K22" s="135"/>
      <c r="L22" s="136"/>
      <c r="M22" s="137"/>
      <c r="N22" s="138"/>
      <c r="O22" s="139"/>
      <c r="P22" s="140"/>
      <c r="Q22" s="140"/>
      <c r="R22" s="141"/>
      <c r="S22" s="39"/>
      <c r="T22" s="21">
        <f t="shared" si="0"/>
        <v>-1</v>
      </c>
      <c r="U22" s="21">
        <f t="shared" si="1"/>
        <v>0</v>
      </c>
      <c r="V22" s="21">
        <f t="shared" si="2"/>
        <v>-1</v>
      </c>
      <c r="X22" s="18"/>
      <c r="AA22" s="22" t="str">
        <f t="shared" si="5"/>
        <v/>
      </c>
      <c r="AB22" s="22" t="str">
        <f t="shared" ref="AB22:AB30" si="6">IF(ISBLANK(S22),AB21,CONCATENATE(AB21,$AC$9,$AA$9,B22,$AB$9,S22))</f>
        <v/>
      </c>
    </row>
    <row r="23" spans="1:28" ht="29.25" customHeight="1" x14ac:dyDescent="0.4">
      <c r="A23" s="165"/>
      <c r="B23" s="10" t="s">
        <v>50</v>
      </c>
      <c r="C23" s="135" t="s">
        <v>101</v>
      </c>
      <c r="D23" s="135"/>
      <c r="E23" s="135"/>
      <c r="F23" s="135"/>
      <c r="G23" s="135"/>
      <c r="H23" s="135"/>
      <c r="I23" s="135"/>
      <c r="J23" s="135"/>
      <c r="K23" s="135"/>
      <c r="L23" s="136"/>
      <c r="M23" s="137"/>
      <c r="N23" s="138"/>
      <c r="O23" s="139"/>
      <c r="P23" s="140"/>
      <c r="Q23" s="140"/>
      <c r="R23" s="141"/>
      <c r="S23" s="39"/>
      <c r="T23" s="21">
        <f t="shared" si="0"/>
        <v>-1</v>
      </c>
      <c r="U23" s="21">
        <f t="shared" si="1"/>
        <v>0</v>
      </c>
      <c r="V23" s="21">
        <f t="shared" si="2"/>
        <v>-1</v>
      </c>
      <c r="X23" s="18"/>
      <c r="AA23" s="22" t="str">
        <f t="shared" si="5"/>
        <v/>
      </c>
      <c r="AB23" s="22" t="str">
        <f t="shared" si="6"/>
        <v/>
      </c>
    </row>
    <row r="24" spans="1:28" ht="29.25" customHeight="1" x14ac:dyDescent="0.4">
      <c r="A24" s="165"/>
      <c r="B24" s="10" t="s">
        <v>51</v>
      </c>
      <c r="C24" s="135" t="s">
        <v>95</v>
      </c>
      <c r="D24" s="135"/>
      <c r="E24" s="135"/>
      <c r="F24" s="135"/>
      <c r="G24" s="135"/>
      <c r="H24" s="135"/>
      <c r="I24" s="135"/>
      <c r="J24" s="135"/>
      <c r="K24" s="135"/>
      <c r="L24" s="136"/>
      <c r="M24" s="137"/>
      <c r="N24" s="138"/>
      <c r="O24" s="139"/>
      <c r="P24" s="140"/>
      <c r="Q24" s="140"/>
      <c r="R24" s="141"/>
      <c r="S24" s="39"/>
      <c r="T24" s="21">
        <f t="shared" si="0"/>
        <v>-1</v>
      </c>
      <c r="U24" s="21">
        <f t="shared" si="1"/>
        <v>0</v>
      </c>
      <c r="V24" s="21">
        <f t="shared" si="2"/>
        <v>-1</v>
      </c>
      <c r="X24" s="18"/>
      <c r="AA24" s="22" t="str">
        <f t="shared" si="5"/>
        <v/>
      </c>
      <c r="AB24" s="22" t="str">
        <f t="shared" si="6"/>
        <v/>
      </c>
    </row>
    <row r="25" spans="1:28" ht="29.25" customHeight="1" x14ac:dyDescent="0.4">
      <c r="A25" s="165"/>
      <c r="B25" s="10" t="s">
        <v>52</v>
      </c>
      <c r="C25" s="135" t="s">
        <v>96</v>
      </c>
      <c r="D25" s="135"/>
      <c r="E25" s="135"/>
      <c r="F25" s="135"/>
      <c r="G25" s="135"/>
      <c r="H25" s="135"/>
      <c r="I25" s="135"/>
      <c r="J25" s="135"/>
      <c r="K25" s="135"/>
      <c r="L25" s="136"/>
      <c r="M25" s="137"/>
      <c r="N25" s="138"/>
      <c r="O25" s="139"/>
      <c r="P25" s="140"/>
      <c r="Q25" s="140"/>
      <c r="R25" s="141"/>
      <c r="S25" s="39"/>
      <c r="T25" s="21">
        <f t="shared" si="0"/>
        <v>-1</v>
      </c>
      <c r="U25" s="21">
        <f t="shared" si="1"/>
        <v>0</v>
      </c>
      <c r="V25" s="21">
        <f t="shared" si="2"/>
        <v>-1</v>
      </c>
      <c r="X25" s="18"/>
      <c r="AA25" s="22" t="str">
        <f t="shared" si="5"/>
        <v/>
      </c>
      <c r="AB25" s="22" t="str">
        <f t="shared" si="6"/>
        <v/>
      </c>
    </row>
    <row r="26" spans="1:28" ht="29.25" customHeight="1" x14ac:dyDescent="0.4">
      <c r="A26" s="165"/>
      <c r="B26" s="10" t="s">
        <v>53</v>
      </c>
      <c r="C26" s="135" t="s">
        <v>94</v>
      </c>
      <c r="D26" s="135"/>
      <c r="E26" s="135"/>
      <c r="F26" s="135"/>
      <c r="G26" s="135"/>
      <c r="H26" s="135"/>
      <c r="I26" s="135"/>
      <c r="J26" s="135"/>
      <c r="K26" s="135"/>
      <c r="L26" s="136"/>
      <c r="M26" s="137"/>
      <c r="N26" s="138"/>
      <c r="O26" s="139"/>
      <c r="P26" s="140"/>
      <c r="Q26" s="140"/>
      <c r="R26" s="141"/>
      <c r="S26" s="39"/>
      <c r="T26" s="21">
        <f t="shared" si="0"/>
        <v>-1</v>
      </c>
      <c r="U26" s="21">
        <f t="shared" si="1"/>
        <v>0</v>
      </c>
      <c r="V26" s="21">
        <f t="shared" si="2"/>
        <v>-1</v>
      </c>
      <c r="X26" s="18"/>
      <c r="AA26" s="22" t="str">
        <f t="shared" si="5"/>
        <v/>
      </c>
      <c r="AB26" s="22" t="str">
        <f t="shared" si="6"/>
        <v/>
      </c>
    </row>
    <row r="27" spans="1:28" ht="29.25" customHeight="1" x14ac:dyDescent="0.4">
      <c r="A27" s="165"/>
      <c r="B27" s="10" t="s">
        <v>54</v>
      </c>
      <c r="C27" s="135" t="s">
        <v>22</v>
      </c>
      <c r="D27" s="135"/>
      <c r="E27" s="135"/>
      <c r="F27" s="135"/>
      <c r="G27" s="135"/>
      <c r="H27" s="135"/>
      <c r="I27" s="135"/>
      <c r="J27" s="135"/>
      <c r="K27" s="135"/>
      <c r="L27" s="136"/>
      <c r="M27" s="137"/>
      <c r="N27" s="138"/>
      <c r="O27" s="139"/>
      <c r="P27" s="140"/>
      <c r="Q27" s="140"/>
      <c r="R27" s="141"/>
      <c r="S27" s="39"/>
      <c r="T27" s="21">
        <f t="shared" si="0"/>
        <v>-1</v>
      </c>
      <c r="U27" s="21">
        <f t="shared" si="1"/>
        <v>0</v>
      </c>
      <c r="V27" s="21">
        <f t="shared" si="2"/>
        <v>-1</v>
      </c>
      <c r="X27" s="18"/>
      <c r="AA27" s="22" t="str">
        <f t="shared" si="5"/>
        <v/>
      </c>
      <c r="AB27" s="22" t="str">
        <f t="shared" si="6"/>
        <v/>
      </c>
    </row>
    <row r="28" spans="1:28" ht="29.25" customHeight="1" x14ac:dyDescent="0.4">
      <c r="A28" s="165"/>
      <c r="B28" s="10" t="s">
        <v>55</v>
      </c>
      <c r="C28" s="135" t="s">
        <v>110</v>
      </c>
      <c r="D28" s="135"/>
      <c r="E28" s="135"/>
      <c r="F28" s="135"/>
      <c r="G28" s="135"/>
      <c r="H28" s="135"/>
      <c r="I28" s="135"/>
      <c r="J28" s="135"/>
      <c r="K28" s="135"/>
      <c r="L28" s="136"/>
      <c r="M28" s="137"/>
      <c r="N28" s="138"/>
      <c r="O28" s="139"/>
      <c r="P28" s="140"/>
      <c r="Q28" s="140"/>
      <c r="R28" s="141"/>
      <c r="S28" s="39"/>
      <c r="T28" s="21">
        <f t="shared" si="0"/>
        <v>-1</v>
      </c>
      <c r="U28" s="21">
        <f t="shared" si="1"/>
        <v>0</v>
      </c>
      <c r="V28" s="21">
        <f t="shared" si="2"/>
        <v>-1</v>
      </c>
      <c r="X28" s="18"/>
      <c r="AA28" s="22" t="str">
        <f t="shared" si="5"/>
        <v/>
      </c>
      <c r="AB28" s="22" t="str">
        <f t="shared" si="6"/>
        <v/>
      </c>
    </row>
    <row r="29" spans="1:28" ht="29.25" customHeight="1" x14ac:dyDescent="0.4">
      <c r="A29" s="165"/>
      <c r="B29" s="2" t="s">
        <v>56</v>
      </c>
      <c r="C29" s="142"/>
      <c r="D29" s="142"/>
      <c r="E29" s="142"/>
      <c r="F29" s="142"/>
      <c r="G29" s="142"/>
      <c r="H29" s="142"/>
      <c r="I29" s="142"/>
      <c r="J29" s="142"/>
      <c r="K29" s="142"/>
      <c r="L29" s="143"/>
      <c r="M29" s="137"/>
      <c r="N29" s="138"/>
      <c r="O29" s="139"/>
      <c r="P29" s="140"/>
      <c r="Q29" s="140"/>
      <c r="R29" s="141"/>
      <c r="S29" s="39"/>
      <c r="T29" s="21">
        <f t="shared" si="0"/>
        <v>-1</v>
      </c>
      <c r="U29" s="21">
        <f t="shared" si="1"/>
        <v>1</v>
      </c>
      <c r="V29" s="21">
        <f t="shared" si="2"/>
        <v>-1</v>
      </c>
      <c r="X29" s="18"/>
      <c r="AA29" s="22" t="str">
        <f t="shared" si="5"/>
        <v/>
      </c>
      <c r="AB29" s="22" t="str">
        <f t="shared" si="6"/>
        <v/>
      </c>
    </row>
    <row r="30" spans="1:28" ht="29.25" customHeight="1" thickBot="1" x14ac:dyDescent="0.45">
      <c r="A30" s="166"/>
      <c r="B30" s="3" t="s">
        <v>57</v>
      </c>
      <c r="C30" s="149"/>
      <c r="D30" s="149"/>
      <c r="E30" s="149"/>
      <c r="F30" s="149"/>
      <c r="G30" s="149"/>
      <c r="H30" s="149"/>
      <c r="I30" s="149"/>
      <c r="J30" s="149"/>
      <c r="K30" s="149"/>
      <c r="L30" s="150"/>
      <c r="M30" s="144"/>
      <c r="N30" s="145"/>
      <c r="O30" s="151"/>
      <c r="P30" s="152"/>
      <c r="Q30" s="152"/>
      <c r="R30" s="153"/>
      <c r="S30" s="40"/>
      <c r="T30" s="21">
        <f t="shared" si="0"/>
        <v>-1</v>
      </c>
      <c r="U30" s="21">
        <f t="shared" si="1"/>
        <v>1</v>
      </c>
      <c r="V30" s="21">
        <f t="shared" si="2"/>
        <v>-1</v>
      </c>
      <c r="X30" s="18"/>
      <c r="AA30" s="22" t="str">
        <f t="shared" si="5"/>
        <v/>
      </c>
      <c r="AB30" s="22" t="str">
        <f t="shared" si="6"/>
        <v/>
      </c>
    </row>
    <row r="31" spans="1:28" ht="29.25" customHeight="1" x14ac:dyDescent="0.4">
      <c r="A31" s="154" t="s">
        <v>16</v>
      </c>
      <c r="B31" s="9" t="s">
        <v>58</v>
      </c>
      <c r="C31" s="157" t="s">
        <v>97</v>
      </c>
      <c r="D31" s="157"/>
      <c r="E31" s="157"/>
      <c r="F31" s="157"/>
      <c r="G31" s="157"/>
      <c r="H31" s="157"/>
      <c r="I31" s="157"/>
      <c r="J31" s="157"/>
      <c r="K31" s="157"/>
      <c r="L31" s="158"/>
      <c r="M31" s="159"/>
      <c r="N31" s="160"/>
      <c r="O31" s="161"/>
      <c r="P31" s="162"/>
      <c r="Q31" s="162"/>
      <c r="R31" s="163"/>
      <c r="S31" s="41"/>
      <c r="T31" s="21">
        <f t="shared" si="0"/>
        <v>-1</v>
      </c>
      <c r="U31" s="21">
        <f t="shared" si="1"/>
        <v>0</v>
      </c>
      <c r="V31" s="21">
        <f t="shared" si="2"/>
        <v>-1</v>
      </c>
      <c r="X31" s="18"/>
      <c r="AA31" s="22" t="str">
        <f>IF(ISBLANK(O31),"",CONCATENATE(AA10,$AA$9,B31,$AB$9,O31))</f>
        <v/>
      </c>
      <c r="AB31" s="22" t="str">
        <f>IF(ISBLANK(S31),"",CONCATENATE(AB10,$AA$9,$B31,$AB$9,S31))</f>
        <v/>
      </c>
    </row>
    <row r="32" spans="1:28" ht="29.25" customHeight="1" x14ac:dyDescent="0.4">
      <c r="A32" s="155"/>
      <c r="B32" s="10" t="s">
        <v>59</v>
      </c>
      <c r="C32" s="135" t="s">
        <v>98</v>
      </c>
      <c r="D32" s="135"/>
      <c r="E32" s="135"/>
      <c r="F32" s="135"/>
      <c r="G32" s="135"/>
      <c r="H32" s="135"/>
      <c r="I32" s="135"/>
      <c r="J32" s="135"/>
      <c r="K32" s="135"/>
      <c r="L32" s="136"/>
      <c r="M32" s="137"/>
      <c r="N32" s="138"/>
      <c r="O32" s="139"/>
      <c r="P32" s="140"/>
      <c r="Q32" s="140"/>
      <c r="R32" s="141"/>
      <c r="S32" s="39"/>
      <c r="T32" s="21">
        <f t="shared" si="0"/>
        <v>-1</v>
      </c>
      <c r="U32" s="21">
        <f t="shared" si="1"/>
        <v>0</v>
      </c>
      <c r="V32" s="21">
        <f t="shared" si="2"/>
        <v>-1</v>
      </c>
      <c r="X32" s="18"/>
      <c r="AA32" s="22" t="str">
        <f t="shared" ref="AA32:AA39" si="7">IF(ISBLANK(O32),AA31,CONCATENATE(AA31,$AC$9,$AA$9,B32,$AB$9,O32))</f>
        <v/>
      </c>
      <c r="AB32" s="22" t="str">
        <f>IF(ISBLANK(S32),AB31,CONCATENATE(AB31,$AC$9,$AA$9,B32,$AB$9,S32))</f>
        <v/>
      </c>
    </row>
    <row r="33" spans="1:30" ht="29.25" customHeight="1" x14ac:dyDescent="0.4">
      <c r="A33" s="155"/>
      <c r="B33" s="10" t="s">
        <v>60</v>
      </c>
      <c r="C33" s="135" t="s">
        <v>111</v>
      </c>
      <c r="D33" s="135"/>
      <c r="E33" s="135"/>
      <c r="F33" s="135"/>
      <c r="G33" s="135"/>
      <c r="H33" s="135"/>
      <c r="I33" s="135"/>
      <c r="J33" s="135"/>
      <c r="K33" s="135"/>
      <c r="L33" s="136"/>
      <c r="M33" s="137"/>
      <c r="N33" s="138"/>
      <c r="O33" s="139"/>
      <c r="P33" s="140"/>
      <c r="Q33" s="140"/>
      <c r="R33" s="141"/>
      <c r="S33" s="39"/>
      <c r="T33" s="21">
        <f t="shared" si="0"/>
        <v>-1</v>
      </c>
      <c r="U33" s="21">
        <f t="shared" si="1"/>
        <v>0</v>
      </c>
      <c r="V33" s="21">
        <f t="shared" si="2"/>
        <v>-1</v>
      </c>
      <c r="X33" s="18"/>
      <c r="AA33" s="22" t="str">
        <f t="shared" si="7"/>
        <v/>
      </c>
      <c r="AB33" s="22" t="str">
        <f t="shared" ref="AB33:AB39" si="8">IF(ISBLANK(S33),AB32,CONCATENATE(AB32,$AC$9,$AA$9,B33,$AB$9,S33))</f>
        <v/>
      </c>
    </row>
    <row r="34" spans="1:30" ht="29.25" customHeight="1" x14ac:dyDescent="0.4">
      <c r="A34" s="155"/>
      <c r="B34" s="10" t="s">
        <v>61</v>
      </c>
      <c r="C34" s="135" t="s">
        <v>102</v>
      </c>
      <c r="D34" s="135"/>
      <c r="E34" s="135"/>
      <c r="F34" s="135"/>
      <c r="G34" s="135"/>
      <c r="H34" s="135"/>
      <c r="I34" s="135"/>
      <c r="J34" s="135"/>
      <c r="K34" s="135"/>
      <c r="L34" s="136"/>
      <c r="M34" s="137"/>
      <c r="N34" s="138"/>
      <c r="O34" s="139"/>
      <c r="P34" s="140"/>
      <c r="Q34" s="140"/>
      <c r="R34" s="141"/>
      <c r="S34" s="39"/>
      <c r="T34" s="21">
        <f t="shared" si="0"/>
        <v>-1</v>
      </c>
      <c r="U34" s="21">
        <f t="shared" si="1"/>
        <v>0</v>
      </c>
      <c r="V34" s="21">
        <f t="shared" si="2"/>
        <v>-1</v>
      </c>
      <c r="X34" s="18"/>
      <c r="AA34" s="22" t="str">
        <f t="shared" si="7"/>
        <v/>
      </c>
      <c r="AB34" s="22" t="str">
        <f t="shared" si="8"/>
        <v/>
      </c>
    </row>
    <row r="35" spans="1:30" ht="29.25" customHeight="1" x14ac:dyDescent="0.4">
      <c r="A35" s="155"/>
      <c r="B35" s="10" t="s">
        <v>62</v>
      </c>
      <c r="C35" s="135" t="s">
        <v>112</v>
      </c>
      <c r="D35" s="135"/>
      <c r="E35" s="135"/>
      <c r="F35" s="135"/>
      <c r="G35" s="135"/>
      <c r="H35" s="135"/>
      <c r="I35" s="135"/>
      <c r="J35" s="135"/>
      <c r="K35" s="135"/>
      <c r="L35" s="136"/>
      <c r="M35" s="137"/>
      <c r="N35" s="138"/>
      <c r="O35" s="139"/>
      <c r="P35" s="140"/>
      <c r="Q35" s="140"/>
      <c r="R35" s="141"/>
      <c r="S35" s="39"/>
      <c r="T35" s="21">
        <f t="shared" si="0"/>
        <v>-1</v>
      </c>
      <c r="U35" s="21">
        <f t="shared" si="1"/>
        <v>0</v>
      </c>
      <c r="V35" s="21">
        <f t="shared" si="2"/>
        <v>-1</v>
      </c>
      <c r="X35" s="18"/>
      <c r="AA35" s="22" t="str">
        <f t="shared" si="7"/>
        <v/>
      </c>
      <c r="AB35" s="22" t="str">
        <f t="shared" si="8"/>
        <v/>
      </c>
    </row>
    <row r="36" spans="1:30" ht="29.25" customHeight="1" x14ac:dyDescent="0.4">
      <c r="A36" s="155"/>
      <c r="B36" s="10" t="s">
        <v>63</v>
      </c>
      <c r="C36" s="135" t="s">
        <v>99</v>
      </c>
      <c r="D36" s="135"/>
      <c r="E36" s="135"/>
      <c r="F36" s="135"/>
      <c r="G36" s="135"/>
      <c r="H36" s="135"/>
      <c r="I36" s="135"/>
      <c r="J36" s="135"/>
      <c r="K36" s="135"/>
      <c r="L36" s="136"/>
      <c r="M36" s="137"/>
      <c r="N36" s="138"/>
      <c r="O36" s="139"/>
      <c r="P36" s="140"/>
      <c r="Q36" s="140"/>
      <c r="R36" s="141"/>
      <c r="S36" s="39"/>
      <c r="T36" s="21">
        <f t="shared" si="0"/>
        <v>-1</v>
      </c>
      <c r="U36" s="21">
        <f t="shared" si="1"/>
        <v>0</v>
      </c>
      <c r="V36" s="21">
        <f t="shared" si="2"/>
        <v>-1</v>
      </c>
      <c r="X36" s="18"/>
      <c r="AA36" s="22" t="str">
        <f t="shared" si="7"/>
        <v/>
      </c>
      <c r="AB36" s="22" t="str">
        <f t="shared" si="8"/>
        <v/>
      </c>
    </row>
    <row r="37" spans="1:30" ht="29.25" customHeight="1" x14ac:dyDescent="0.4">
      <c r="A37" s="155"/>
      <c r="B37" s="10" t="s">
        <v>64</v>
      </c>
      <c r="C37" s="135" t="s">
        <v>100</v>
      </c>
      <c r="D37" s="135"/>
      <c r="E37" s="135"/>
      <c r="F37" s="135"/>
      <c r="G37" s="135"/>
      <c r="H37" s="135"/>
      <c r="I37" s="135"/>
      <c r="J37" s="135"/>
      <c r="K37" s="135"/>
      <c r="L37" s="136"/>
      <c r="M37" s="137"/>
      <c r="N37" s="138"/>
      <c r="O37" s="139"/>
      <c r="P37" s="140"/>
      <c r="Q37" s="140"/>
      <c r="R37" s="141"/>
      <c r="S37" s="39"/>
      <c r="T37" s="21">
        <f t="shared" si="0"/>
        <v>-1</v>
      </c>
      <c r="U37" s="21">
        <f t="shared" si="1"/>
        <v>0</v>
      </c>
      <c r="V37" s="21">
        <f t="shared" si="2"/>
        <v>-1</v>
      </c>
      <c r="X37" s="18"/>
      <c r="AA37" s="22" t="str">
        <f t="shared" si="7"/>
        <v/>
      </c>
      <c r="AB37" s="22" t="str">
        <f t="shared" si="8"/>
        <v/>
      </c>
    </row>
    <row r="38" spans="1:30" ht="29.25" customHeight="1" x14ac:dyDescent="0.4">
      <c r="A38" s="155"/>
      <c r="B38" s="2" t="s">
        <v>65</v>
      </c>
      <c r="C38" s="142"/>
      <c r="D38" s="142"/>
      <c r="E38" s="142"/>
      <c r="F38" s="142"/>
      <c r="G38" s="142"/>
      <c r="H38" s="142"/>
      <c r="I38" s="142"/>
      <c r="J38" s="142"/>
      <c r="K38" s="142"/>
      <c r="L38" s="143"/>
      <c r="M38" s="137"/>
      <c r="N38" s="138"/>
      <c r="O38" s="139"/>
      <c r="P38" s="140"/>
      <c r="Q38" s="140"/>
      <c r="R38" s="141"/>
      <c r="S38" s="39"/>
      <c r="T38" s="21">
        <f t="shared" si="0"/>
        <v>-1</v>
      </c>
      <c r="U38" s="21">
        <f t="shared" si="1"/>
        <v>1</v>
      </c>
      <c r="V38" s="21">
        <f t="shared" si="2"/>
        <v>-1</v>
      </c>
      <c r="X38" s="18"/>
      <c r="AA38" s="22" t="str">
        <f t="shared" si="7"/>
        <v/>
      </c>
      <c r="AB38" s="22" t="str">
        <f t="shared" si="8"/>
        <v/>
      </c>
    </row>
    <row r="39" spans="1:30" ht="29.25" customHeight="1" thickBot="1" x14ac:dyDescent="0.45">
      <c r="A39" s="156"/>
      <c r="B39" s="3" t="s">
        <v>66</v>
      </c>
      <c r="C39" s="149"/>
      <c r="D39" s="149"/>
      <c r="E39" s="149"/>
      <c r="F39" s="149"/>
      <c r="G39" s="149"/>
      <c r="H39" s="149"/>
      <c r="I39" s="149"/>
      <c r="J39" s="149"/>
      <c r="K39" s="149"/>
      <c r="L39" s="150"/>
      <c r="M39" s="144"/>
      <c r="N39" s="145"/>
      <c r="O39" s="151"/>
      <c r="P39" s="152"/>
      <c r="Q39" s="152"/>
      <c r="R39" s="153"/>
      <c r="S39" s="40"/>
      <c r="T39" s="21">
        <f t="shared" si="0"/>
        <v>-1</v>
      </c>
      <c r="U39" s="21">
        <f t="shared" si="1"/>
        <v>1</v>
      </c>
      <c r="V39" s="21">
        <f t="shared" si="2"/>
        <v>-1</v>
      </c>
      <c r="X39" s="18"/>
      <c r="AA39" s="22" t="str">
        <f t="shared" si="7"/>
        <v/>
      </c>
      <c r="AB39" s="22" t="str">
        <f t="shared" si="8"/>
        <v/>
      </c>
    </row>
    <row r="41" spans="1:30" x14ac:dyDescent="0.4">
      <c r="Q41" s="31"/>
      <c r="R41" s="31"/>
      <c r="X41" s="18"/>
    </row>
    <row r="42" spans="1:30" x14ac:dyDescent="0.4">
      <c r="A42" s="102" t="s">
        <v>5</v>
      </c>
      <c r="B42" s="103"/>
      <c r="C42" s="103"/>
      <c r="D42" s="103"/>
      <c r="E42" s="103"/>
      <c r="F42" s="103"/>
      <c r="G42" s="103"/>
      <c r="H42" s="103"/>
      <c r="I42" s="103"/>
      <c r="J42" s="103"/>
      <c r="K42" s="104"/>
      <c r="Q42" s="32" t="s">
        <v>67</v>
      </c>
      <c r="R42" s="81" t="str">
        <f>IFERROR(AVERAGEIFS(T11:T19,T11:T19,"&gt;=0")*PRODUCT(U11:U39),"")</f>
        <v/>
      </c>
      <c r="S42" s="28"/>
      <c r="T42" s="29"/>
      <c r="U42" s="29"/>
      <c r="V42" s="29" t="str">
        <f>R42</f>
        <v/>
      </c>
      <c r="W42" s="29"/>
      <c r="X42" s="29"/>
      <c r="Y42" s="29"/>
      <c r="Z42" s="29"/>
      <c r="AA42" s="29"/>
      <c r="AB42" s="29"/>
      <c r="AC42" s="29"/>
      <c r="AD42" s="30"/>
    </row>
    <row r="43" spans="1:30" x14ac:dyDescent="0.4">
      <c r="A43" s="105">
        <f>$H$1</f>
        <v>0</v>
      </c>
      <c r="B43" s="106"/>
      <c r="C43" s="106"/>
      <c r="D43" s="106"/>
      <c r="E43" s="106"/>
      <c r="F43" s="106"/>
      <c r="G43" s="106"/>
      <c r="H43" s="106"/>
      <c r="I43" s="106"/>
      <c r="J43" s="106"/>
      <c r="K43" s="107"/>
      <c r="Q43" s="33" t="s">
        <v>68</v>
      </c>
      <c r="R43" s="82" t="str">
        <f>IFERROR(AVERAGEIFS(T20:T30,T20:T30,"&gt;=0")*PRODUCT(U11:U39),"")</f>
        <v/>
      </c>
      <c r="S43" s="28"/>
      <c r="T43" s="29"/>
      <c r="U43" s="29"/>
      <c r="V43" s="29" t="str">
        <f>R43</f>
        <v/>
      </c>
      <c r="W43" s="29"/>
      <c r="X43" s="29"/>
      <c r="Y43" s="29"/>
      <c r="Z43" s="29"/>
      <c r="AA43" s="29"/>
      <c r="AB43" s="29"/>
      <c r="AC43" s="29"/>
      <c r="AD43" s="30"/>
    </row>
    <row r="44" spans="1:30" x14ac:dyDescent="0.4">
      <c r="A44" s="108"/>
      <c r="B44" s="109"/>
      <c r="C44" s="109"/>
      <c r="D44" s="109"/>
      <c r="E44" s="109"/>
      <c r="F44" s="109"/>
      <c r="G44" s="109"/>
      <c r="H44" s="109"/>
      <c r="I44" s="109"/>
      <c r="J44" s="109"/>
      <c r="K44" s="110"/>
      <c r="Q44" s="34" t="s">
        <v>69</v>
      </c>
      <c r="R44" s="83" t="str">
        <f>IFERROR(AVERAGEIFS(T31:T39,T31:T39,"&gt;=0")*PRODUCT(U11:U39),"")</f>
        <v/>
      </c>
      <c r="S44" s="28"/>
      <c r="T44" s="29"/>
      <c r="U44" s="29"/>
      <c r="V44" s="29" t="str">
        <f>R44</f>
        <v/>
      </c>
      <c r="W44" s="29"/>
      <c r="X44" s="29"/>
      <c r="Y44" s="29"/>
      <c r="Z44" s="29"/>
      <c r="AA44" s="29"/>
      <c r="AB44" s="29"/>
      <c r="AC44" s="29"/>
      <c r="AD44" s="30"/>
    </row>
    <row r="45" spans="1:30" x14ac:dyDescent="0.4">
      <c r="A45" s="102" t="str">
        <f>CONCATENATE("Lernfeld ",$H$2," : ")</f>
        <v xml:space="preserve">Lernfeld  : </v>
      </c>
      <c r="B45" s="103"/>
      <c r="C45" s="103"/>
      <c r="D45" s="103"/>
      <c r="E45" s="103"/>
      <c r="F45" s="103"/>
      <c r="G45" s="103"/>
      <c r="H45" s="103"/>
      <c r="I45" s="103"/>
      <c r="J45" s="103"/>
      <c r="K45" s="104"/>
      <c r="S45" s="27"/>
      <c r="T45" s="27"/>
      <c r="U45" s="27"/>
      <c r="V45" s="27"/>
      <c r="W45" s="27"/>
      <c r="X45" s="27"/>
      <c r="Y45" s="27"/>
      <c r="Z45" s="27"/>
      <c r="AA45" s="27"/>
      <c r="AB45" s="27"/>
      <c r="AC45" s="27"/>
    </row>
    <row r="46" spans="1:30" ht="15" customHeight="1" x14ac:dyDescent="0.4">
      <c r="A46" s="105">
        <f>$H$3</f>
        <v>0</v>
      </c>
      <c r="B46" s="106"/>
      <c r="C46" s="106"/>
      <c r="D46" s="106"/>
      <c r="E46" s="106"/>
      <c r="F46" s="106"/>
      <c r="G46" s="106"/>
      <c r="H46" s="106"/>
      <c r="I46" s="106"/>
      <c r="J46" s="106"/>
      <c r="K46" s="107"/>
      <c r="S46" s="27"/>
      <c r="T46" s="27"/>
      <c r="U46" s="27"/>
      <c r="V46" s="27"/>
      <c r="W46" s="27"/>
      <c r="X46" s="27"/>
      <c r="Y46" s="27"/>
      <c r="Z46" s="27"/>
      <c r="AA46" s="27"/>
      <c r="AB46" s="27"/>
      <c r="AC46" s="27"/>
    </row>
    <row r="47" spans="1:30" x14ac:dyDescent="0.4">
      <c r="A47" s="108"/>
      <c r="B47" s="109"/>
      <c r="C47" s="109"/>
      <c r="D47" s="109"/>
      <c r="E47" s="109"/>
      <c r="F47" s="109"/>
      <c r="G47" s="109"/>
      <c r="H47" s="109"/>
      <c r="I47" s="109"/>
      <c r="J47" s="109"/>
      <c r="K47" s="110"/>
      <c r="S47" s="27"/>
      <c r="T47" s="27"/>
      <c r="U47" s="27"/>
      <c r="V47" s="27"/>
      <c r="W47" s="27"/>
      <c r="X47" s="27"/>
      <c r="Y47" s="27"/>
      <c r="Z47" s="27"/>
      <c r="AA47" s="27"/>
      <c r="AB47" s="27"/>
      <c r="AC47" s="27"/>
    </row>
    <row r="48" spans="1:30" x14ac:dyDescent="0.4">
      <c r="A48" s="99" t="str">
        <f>CONCATENATE("Lernsituation ",$H$2,".",$P$2," : ")</f>
        <v xml:space="preserve">Lernsituation .1 : </v>
      </c>
      <c r="B48" s="100"/>
      <c r="C48" s="100"/>
      <c r="D48" s="100"/>
      <c r="E48" s="100"/>
      <c r="F48" s="100"/>
      <c r="G48" s="100"/>
      <c r="H48" s="100"/>
      <c r="I48" s="100"/>
      <c r="J48" s="100"/>
      <c r="K48" s="101"/>
      <c r="S48" s="27"/>
      <c r="T48" s="27"/>
      <c r="U48" s="27"/>
      <c r="V48" s="27"/>
      <c r="W48" s="27"/>
      <c r="X48" s="27"/>
      <c r="Y48" s="27"/>
      <c r="Z48" s="27"/>
      <c r="AA48" s="27"/>
      <c r="AB48" s="27"/>
      <c r="AC48" s="27"/>
    </row>
    <row r="49" spans="1:29" ht="15" customHeight="1" x14ac:dyDescent="0.4">
      <c r="A49" s="105">
        <f>$H$4</f>
        <v>0</v>
      </c>
      <c r="B49" s="106"/>
      <c r="C49" s="106"/>
      <c r="D49" s="106"/>
      <c r="E49" s="106"/>
      <c r="F49" s="106"/>
      <c r="G49" s="106"/>
      <c r="H49" s="106"/>
      <c r="I49" s="106"/>
      <c r="J49" s="106"/>
      <c r="K49" s="107"/>
      <c r="S49" s="27"/>
      <c r="T49" s="27"/>
      <c r="U49" s="27"/>
      <c r="V49" s="27"/>
      <c r="W49" s="27"/>
      <c r="X49" s="27"/>
      <c r="Y49" s="27"/>
      <c r="Z49" s="27"/>
      <c r="AA49" s="27"/>
      <c r="AB49" s="27"/>
      <c r="AC49" s="27"/>
    </row>
    <row r="50" spans="1:29" x14ac:dyDescent="0.4">
      <c r="A50" s="108"/>
      <c r="B50" s="109"/>
      <c r="C50" s="109"/>
      <c r="D50" s="109"/>
      <c r="E50" s="109"/>
      <c r="F50" s="109"/>
      <c r="G50" s="109"/>
      <c r="H50" s="109"/>
      <c r="I50" s="109"/>
      <c r="J50" s="109"/>
      <c r="K50" s="110"/>
      <c r="S50" s="27"/>
      <c r="T50" s="27"/>
      <c r="U50" s="27"/>
      <c r="V50" s="27"/>
      <c r="W50" s="27"/>
      <c r="X50" s="27"/>
      <c r="Y50" s="27"/>
      <c r="Z50" s="27"/>
      <c r="AA50" s="27"/>
      <c r="AB50" s="27"/>
      <c r="AC50" s="27"/>
    </row>
    <row r="51" spans="1:29" x14ac:dyDescent="0.4">
      <c r="A51" s="119" t="s">
        <v>37</v>
      </c>
      <c r="B51" s="120"/>
      <c r="C51" s="121" t="str">
        <f>$H$5</f>
        <v>-</v>
      </c>
      <c r="D51" s="113"/>
      <c r="E51" s="114"/>
      <c r="F51" s="119" t="s">
        <v>36</v>
      </c>
      <c r="G51" s="120"/>
      <c r="H51" s="113" t="str">
        <f>$N$5</f>
        <v>-</v>
      </c>
      <c r="I51" s="113"/>
      <c r="J51" s="113"/>
      <c r="K51" s="114"/>
    </row>
    <row r="52" spans="1:29" ht="15" thickBot="1" x14ac:dyDescent="0.45"/>
    <row r="53" spans="1:29" x14ac:dyDescent="0.4">
      <c r="A53" s="97" t="s">
        <v>73</v>
      </c>
      <c r="B53" s="98"/>
      <c r="C53" s="61" t="s">
        <v>122</v>
      </c>
      <c r="D53" s="58"/>
      <c r="E53" s="58"/>
      <c r="F53" s="58"/>
      <c r="G53" s="58"/>
      <c r="H53" s="58"/>
      <c r="I53" s="58"/>
      <c r="J53" s="58"/>
      <c r="K53" s="58"/>
      <c r="L53" s="58"/>
      <c r="M53" s="64"/>
      <c r="N53" s="115" t="s">
        <v>121</v>
      </c>
      <c r="O53" s="115"/>
      <c r="P53" s="115"/>
      <c r="Q53" s="116"/>
      <c r="R53" s="56" t="s">
        <v>120</v>
      </c>
    </row>
    <row r="54" spans="1:29" x14ac:dyDescent="0.4">
      <c r="A54" s="146" t="s">
        <v>14</v>
      </c>
      <c r="B54" s="59" t="str">
        <f>B11</f>
        <v>MK1</v>
      </c>
      <c r="C54" s="134" t="str">
        <f>C11</f>
        <v>Die SuS entwickeln Kriterien, um den Einfluss zeitgemäßer Hard- und/oder Software beurteilen zu können.</v>
      </c>
      <c r="D54" s="134"/>
      <c r="E54" s="134"/>
      <c r="F54" s="134"/>
      <c r="G54" s="134"/>
      <c r="H54" s="134"/>
      <c r="I54" s="134"/>
      <c r="J54" s="134"/>
      <c r="K54" s="134"/>
      <c r="L54" s="134"/>
      <c r="M54" s="134"/>
      <c r="N54" s="134"/>
      <c r="O54" s="134"/>
      <c r="P54" s="134"/>
      <c r="Q54" s="134"/>
      <c r="R54" s="77">
        <f t="shared" ref="R54:R82" si="9">V11</f>
        <v>-1</v>
      </c>
    </row>
    <row r="55" spans="1:29" x14ac:dyDescent="0.4">
      <c r="A55" s="147"/>
      <c r="B55" s="7" t="str">
        <f t="shared" ref="B55:C70" si="10">B12</f>
        <v>MK2</v>
      </c>
      <c r="C55" s="112" t="str">
        <f>C12</f>
        <v>Die SuS reflektieren den Einfluss der genutzten Hard- und/oder Software auf ihre berufliche Tätigkeit.</v>
      </c>
      <c r="D55" s="112"/>
      <c r="E55" s="112"/>
      <c r="F55" s="112"/>
      <c r="G55" s="112"/>
      <c r="H55" s="112"/>
      <c r="I55" s="112"/>
      <c r="J55" s="112"/>
      <c r="K55" s="112"/>
      <c r="L55" s="112"/>
      <c r="M55" s="112"/>
      <c r="N55" s="112"/>
      <c r="O55" s="112"/>
      <c r="P55" s="112"/>
      <c r="Q55" s="112"/>
      <c r="R55" s="78">
        <f t="shared" si="9"/>
        <v>-1</v>
      </c>
    </row>
    <row r="56" spans="1:29" x14ac:dyDescent="0.4">
      <c r="A56" s="147"/>
      <c r="B56" s="7" t="str">
        <f t="shared" si="10"/>
        <v>MK3</v>
      </c>
      <c r="C56" s="112" t="str">
        <f>C13</f>
        <v>Die SuS reflektieren den gesellschaftlichen Einfluss der genutzten Hard- und/oder Software.</v>
      </c>
      <c r="D56" s="112"/>
      <c r="E56" s="112"/>
      <c r="F56" s="112"/>
      <c r="G56" s="112"/>
      <c r="H56" s="112"/>
      <c r="I56" s="112"/>
      <c r="J56" s="112"/>
      <c r="K56" s="112"/>
      <c r="L56" s="112"/>
      <c r="M56" s="112"/>
      <c r="N56" s="112"/>
      <c r="O56" s="112"/>
      <c r="P56" s="112"/>
      <c r="Q56" s="112"/>
      <c r="R56" s="78">
        <f t="shared" si="9"/>
        <v>-1</v>
      </c>
    </row>
    <row r="57" spans="1:29" x14ac:dyDescent="0.4">
      <c r="A57" s="147"/>
      <c r="B57" s="7" t="str">
        <f t="shared" si="10"/>
        <v>MK4</v>
      </c>
      <c r="C57" s="112" t="str">
        <f>C14</f>
        <v>Die SuS reflektieren den Einfluss der genutzten Hard- und/oder Software auf ihre persönliche Lebenswelt.</v>
      </c>
      <c r="D57" s="112"/>
      <c r="E57" s="112"/>
      <c r="F57" s="112"/>
      <c r="G57" s="112"/>
      <c r="H57" s="112"/>
      <c r="I57" s="112"/>
      <c r="J57" s="112"/>
      <c r="K57" s="112"/>
      <c r="L57" s="112"/>
      <c r="M57" s="112"/>
      <c r="N57" s="112"/>
      <c r="O57" s="112"/>
      <c r="P57" s="112"/>
      <c r="Q57" s="112"/>
      <c r="R57" s="78">
        <f t="shared" si="9"/>
        <v>-1</v>
      </c>
    </row>
    <row r="58" spans="1:29" x14ac:dyDescent="0.4">
      <c r="A58" s="147"/>
      <c r="B58" s="7" t="str">
        <f t="shared" si="10"/>
        <v>MK5</v>
      </c>
      <c r="C58" s="112" t="str">
        <f>C15</f>
        <v>Die SuS thematisieren technische Gefahren und Risiken der genutzten Hard- und/oder Software.</v>
      </c>
      <c r="D58" s="112"/>
      <c r="E58" s="112"/>
      <c r="F58" s="112"/>
      <c r="G58" s="112"/>
      <c r="H58" s="112"/>
      <c r="I58" s="112"/>
      <c r="J58" s="112"/>
      <c r="K58" s="112"/>
      <c r="L58" s="112"/>
      <c r="M58" s="112"/>
      <c r="N58" s="112"/>
      <c r="O58" s="112"/>
      <c r="P58" s="112"/>
      <c r="Q58" s="112"/>
      <c r="R58" s="78">
        <f t="shared" si="9"/>
        <v>-1</v>
      </c>
    </row>
    <row r="59" spans="1:29" x14ac:dyDescent="0.4">
      <c r="A59" s="147"/>
      <c r="B59" s="7" t="str">
        <f t="shared" si="10"/>
        <v>MK6</v>
      </c>
      <c r="C59" s="112" t="str">
        <f t="shared" si="10"/>
        <v>Die SuS bewerten den Einsatz digitaler Medien aus dem Berufsfeld.</v>
      </c>
      <c r="D59" s="112"/>
      <c r="E59" s="112"/>
      <c r="F59" s="112"/>
      <c r="G59" s="112"/>
      <c r="H59" s="112"/>
      <c r="I59" s="112"/>
      <c r="J59" s="112"/>
      <c r="K59" s="112"/>
      <c r="L59" s="112"/>
      <c r="M59" s="112"/>
      <c r="N59" s="112"/>
      <c r="O59" s="112"/>
      <c r="P59" s="112"/>
      <c r="Q59" s="112"/>
      <c r="R59" s="78">
        <f t="shared" si="9"/>
        <v>-1</v>
      </c>
    </row>
    <row r="60" spans="1:29" x14ac:dyDescent="0.4">
      <c r="A60" s="147"/>
      <c r="B60" s="7" t="str">
        <f t="shared" si="10"/>
        <v>MK7</v>
      </c>
      <c r="C60" s="112" t="str">
        <f t="shared" si="10"/>
        <v>Die SuS reflektieren den Einsatz digitaler Medien zur Lernortkooperation und in anderen kooperativen Settings.</v>
      </c>
      <c r="D60" s="112"/>
      <c r="E60" s="112"/>
      <c r="F60" s="112"/>
      <c r="G60" s="112"/>
      <c r="H60" s="112"/>
      <c r="I60" s="112"/>
      <c r="J60" s="112"/>
      <c r="K60" s="112"/>
      <c r="L60" s="112"/>
      <c r="M60" s="112"/>
      <c r="N60" s="112"/>
      <c r="O60" s="112"/>
      <c r="P60" s="112"/>
      <c r="Q60" s="112"/>
      <c r="R60" s="78">
        <f t="shared" si="9"/>
        <v>-1</v>
      </c>
    </row>
    <row r="61" spans="1:29" x14ac:dyDescent="0.4">
      <c r="A61" s="147"/>
      <c r="B61" s="7" t="str">
        <f t="shared" si="10"/>
        <v>MK8</v>
      </c>
      <c r="C61" s="112">
        <f t="shared" si="10"/>
        <v>0</v>
      </c>
      <c r="D61" s="112"/>
      <c r="E61" s="112"/>
      <c r="F61" s="112"/>
      <c r="G61" s="112"/>
      <c r="H61" s="112"/>
      <c r="I61" s="112"/>
      <c r="J61" s="112"/>
      <c r="K61" s="112"/>
      <c r="L61" s="112"/>
      <c r="M61" s="112"/>
      <c r="N61" s="112"/>
      <c r="O61" s="112"/>
      <c r="P61" s="112"/>
      <c r="Q61" s="112"/>
      <c r="R61" s="78">
        <f t="shared" si="9"/>
        <v>-1</v>
      </c>
    </row>
    <row r="62" spans="1:29" ht="15" thickBot="1" x14ac:dyDescent="0.45">
      <c r="A62" s="148"/>
      <c r="B62" s="8" t="str">
        <f t="shared" si="10"/>
        <v>MK9</v>
      </c>
      <c r="C62" s="127">
        <f>C19</f>
        <v>0</v>
      </c>
      <c r="D62" s="127"/>
      <c r="E62" s="127"/>
      <c r="F62" s="127"/>
      <c r="G62" s="127"/>
      <c r="H62" s="127"/>
      <c r="I62" s="127"/>
      <c r="J62" s="127"/>
      <c r="K62" s="127"/>
      <c r="L62" s="127"/>
      <c r="M62" s="127"/>
      <c r="N62" s="127"/>
      <c r="O62" s="127"/>
      <c r="P62" s="127"/>
      <c r="Q62" s="127"/>
      <c r="R62" s="79">
        <f t="shared" si="9"/>
        <v>-1</v>
      </c>
    </row>
    <row r="63" spans="1:29" x14ac:dyDescent="0.4">
      <c r="A63" s="131" t="s">
        <v>15</v>
      </c>
      <c r="B63" s="6" t="str">
        <f t="shared" si="10"/>
        <v>AK1</v>
      </c>
      <c r="C63" s="111" t="str">
        <f t="shared" si="10"/>
        <v>Die SuS nutzen digitale Quellen zur Informationsbeschaffung.</v>
      </c>
      <c r="D63" s="111"/>
      <c r="E63" s="111"/>
      <c r="F63" s="111"/>
      <c r="G63" s="111"/>
      <c r="H63" s="111"/>
      <c r="I63" s="111"/>
      <c r="J63" s="111"/>
      <c r="K63" s="111"/>
      <c r="L63" s="111"/>
      <c r="M63" s="111"/>
      <c r="N63" s="111"/>
      <c r="O63" s="111"/>
      <c r="P63" s="111"/>
      <c r="Q63" s="111"/>
      <c r="R63" s="80">
        <f t="shared" si="9"/>
        <v>-1</v>
      </c>
    </row>
    <row r="64" spans="1:29" x14ac:dyDescent="0.4">
      <c r="A64" s="132"/>
      <c r="B64" s="7" t="str">
        <f t="shared" si="10"/>
        <v>AK2</v>
      </c>
      <c r="C64" s="112" t="str">
        <f t="shared" si="10"/>
        <v>Die SuS greifen auf digitale Ressourcen von Ausbildungsbeteiligten zu.</v>
      </c>
      <c r="D64" s="112"/>
      <c r="E64" s="112"/>
      <c r="F64" s="112"/>
      <c r="G64" s="112"/>
      <c r="H64" s="112"/>
      <c r="I64" s="112"/>
      <c r="J64" s="112"/>
      <c r="K64" s="112"/>
      <c r="L64" s="112"/>
      <c r="M64" s="112"/>
      <c r="N64" s="112"/>
      <c r="O64" s="112"/>
      <c r="P64" s="112"/>
      <c r="Q64" s="112"/>
      <c r="R64" s="78">
        <f t="shared" si="9"/>
        <v>-1</v>
      </c>
    </row>
    <row r="65" spans="1:18" x14ac:dyDescent="0.4">
      <c r="A65" s="132"/>
      <c r="B65" s="7" t="str">
        <f t="shared" si="10"/>
        <v>AK3</v>
      </c>
      <c r="C65" s="112" t="str">
        <f t="shared" si="10"/>
        <v>Die SuS verwenden zeitgemäße fachbereichsspezifische Software und Softwareumgebungen.</v>
      </c>
      <c r="D65" s="112"/>
      <c r="E65" s="112"/>
      <c r="F65" s="112"/>
      <c r="G65" s="112"/>
      <c r="H65" s="112"/>
      <c r="I65" s="112"/>
      <c r="J65" s="112"/>
      <c r="K65" s="112"/>
      <c r="L65" s="112"/>
      <c r="M65" s="112"/>
      <c r="N65" s="112"/>
      <c r="O65" s="112"/>
      <c r="P65" s="112"/>
      <c r="Q65" s="112"/>
      <c r="R65" s="78">
        <f t="shared" si="9"/>
        <v>-1</v>
      </c>
    </row>
    <row r="66" spans="1:18" x14ac:dyDescent="0.4">
      <c r="A66" s="132"/>
      <c r="B66" s="7" t="str">
        <f t="shared" si="10"/>
        <v>AK4</v>
      </c>
      <c r="C66" s="112" t="str">
        <f t="shared" si="10"/>
        <v>Die SuS erstellen Präsentationen, Kalkulationen und Dokumentationen in zeitgemäßen Softwareumgebungen.</v>
      </c>
      <c r="D66" s="112"/>
      <c r="E66" s="112"/>
      <c r="F66" s="112"/>
      <c r="G66" s="112"/>
      <c r="H66" s="112"/>
      <c r="I66" s="112"/>
      <c r="J66" s="112"/>
      <c r="K66" s="112"/>
      <c r="L66" s="112"/>
      <c r="M66" s="112"/>
      <c r="N66" s="112"/>
      <c r="O66" s="112"/>
      <c r="P66" s="112"/>
      <c r="Q66" s="112"/>
      <c r="R66" s="78">
        <f t="shared" si="9"/>
        <v>-1</v>
      </c>
    </row>
    <row r="67" spans="1:18" x14ac:dyDescent="0.4">
      <c r="A67" s="132"/>
      <c r="B67" s="7" t="str">
        <f t="shared" si="10"/>
        <v>AK5</v>
      </c>
      <c r="C67" s="112" t="str">
        <f t="shared" si="10"/>
        <v>Die SuS setzen berufs- bzw. fachbereichsspezifische Hardware ein.</v>
      </c>
      <c r="D67" s="112"/>
      <c r="E67" s="112"/>
      <c r="F67" s="112"/>
      <c r="G67" s="112"/>
      <c r="H67" s="112"/>
      <c r="I67" s="112"/>
      <c r="J67" s="112"/>
      <c r="K67" s="112"/>
      <c r="L67" s="112"/>
      <c r="M67" s="112"/>
      <c r="N67" s="112"/>
      <c r="O67" s="112"/>
      <c r="P67" s="112"/>
      <c r="Q67" s="112"/>
      <c r="R67" s="78">
        <f t="shared" si="9"/>
        <v>-1</v>
      </c>
    </row>
    <row r="68" spans="1:18" x14ac:dyDescent="0.4">
      <c r="A68" s="132"/>
      <c r="B68" s="7" t="str">
        <f t="shared" si="10"/>
        <v>AK6</v>
      </c>
      <c r="C68" s="112" t="str">
        <f t="shared" si="10"/>
        <v>Die SuS setzen zeitgemäße Hardware oder technologische Treiber ein.</v>
      </c>
      <c r="D68" s="112"/>
      <c r="E68" s="112"/>
      <c r="F68" s="112"/>
      <c r="G68" s="112"/>
      <c r="H68" s="112"/>
      <c r="I68" s="112"/>
      <c r="J68" s="112"/>
      <c r="K68" s="112"/>
      <c r="L68" s="112"/>
      <c r="M68" s="112"/>
      <c r="N68" s="112"/>
      <c r="O68" s="112"/>
      <c r="P68" s="112"/>
      <c r="Q68" s="112"/>
      <c r="R68" s="78">
        <f t="shared" si="9"/>
        <v>-1</v>
      </c>
    </row>
    <row r="69" spans="1:18" x14ac:dyDescent="0.4">
      <c r="A69" s="132"/>
      <c r="B69" s="7" t="str">
        <f t="shared" si="10"/>
        <v>AK7</v>
      </c>
      <c r="C69" s="112" t="str">
        <f t="shared" si="10"/>
        <v>Die SuS wandeln Daten in unterschiedliche digitale Formate um.</v>
      </c>
      <c r="D69" s="112"/>
      <c r="E69" s="112"/>
      <c r="F69" s="112"/>
      <c r="G69" s="112"/>
      <c r="H69" s="112"/>
      <c r="I69" s="112"/>
      <c r="J69" s="112"/>
      <c r="K69" s="112"/>
      <c r="L69" s="112"/>
      <c r="M69" s="112"/>
      <c r="N69" s="112"/>
      <c r="O69" s="112"/>
      <c r="P69" s="112"/>
      <c r="Q69" s="112"/>
      <c r="R69" s="78">
        <f t="shared" si="9"/>
        <v>-1</v>
      </c>
    </row>
    <row r="70" spans="1:18" x14ac:dyDescent="0.4">
      <c r="A70" s="132"/>
      <c r="B70" s="7" t="str">
        <f t="shared" si="10"/>
        <v>AK8</v>
      </c>
      <c r="C70" s="112" t="str">
        <f t="shared" si="10"/>
        <v xml:space="preserve">Die SuS gewährleisten den Datenaustausch zwischen unterschiedlichen Systemen. </v>
      </c>
      <c r="D70" s="112"/>
      <c r="E70" s="112"/>
      <c r="F70" s="112"/>
      <c r="G70" s="112"/>
      <c r="H70" s="112"/>
      <c r="I70" s="112"/>
      <c r="J70" s="112"/>
      <c r="K70" s="112"/>
      <c r="L70" s="112"/>
      <c r="M70" s="112"/>
      <c r="N70" s="112"/>
      <c r="O70" s="112"/>
      <c r="P70" s="112"/>
      <c r="Q70" s="112"/>
      <c r="R70" s="78">
        <f t="shared" si="9"/>
        <v>-1</v>
      </c>
    </row>
    <row r="71" spans="1:18" x14ac:dyDescent="0.4">
      <c r="A71" s="132"/>
      <c r="B71" s="7" t="str">
        <f t="shared" ref="B71:C82" si="11">B28</f>
        <v>AK9</v>
      </c>
      <c r="C71" s="112" t="str">
        <f t="shared" si="11"/>
        <v>Die SuS nutzen Groupware als kooperative Unterrichtsform.</v>
      </c>
      <c r="D71" s="112"/>
      <c r="E71" s="112"/>
      <c r="F71" s="112"/>
      <c r="G71" s="112"/>
      <c r="H71" s="112"/>
      <c r="I71" s="112"/>
      <c r="J71" s="112"/>
      <c r="K71" s="112"/>
      <c r="L71" s="112"/>
      <c r="M71" s="112"/>
      <c r="N71" s="112"/>
      <c r="O71" s="112"/>
      <c r="P71" s="112"/>
      <c r="Q71" s="112"/>
      <c r="R71" s="78">
        <f t="shared" si="9"/>
        <v>-1</v>
      </c>
    </row>
    <row r="72" spans="1:18" x14ac:dyDescent="0.4">
      <c r="A72" s="132"/>
      <c r="B72" s="7" t="str">
        <f t="shared" si="11"/>
        <v>AK10</v>
      </c>
      <c r="C72" s="112">
        <f t="shared" si="11"/>
        <v>0</v>
      </c>
      <c r="D72" s="112"/>
      <c r="E72" s="112"/>
      <c r="F72" s="112"/>
      <c r="G72" s="112"/>
      <c r="H72" s="112"/>
      <c r="I72" s="112"/>
      <c r="J72" s="112"/>
      <c r="K72" s="112"/>
      <c r="L72" s="112"/>
      <c r="M72" s="112"/>
      <c r="N72" s="112"/>
      <c r="O72" s="112"/>
      <c r="P72" s="112"/>
      <c r="Q72" s="112"/>
      <c r="R72" s="78">
        <f t="shared" si="9"/>
        <v>-1</v>
      </c>
    </row>
    <row r="73" spans="1:18" ht="15" thickBot="1" x14ac:dyDescent="0.45">
      <c r="A73" s="133"/>
      <c r="B73" s="8" t="str">
        <f t="shared" si="11"/>
        <v>AK11</v>
      </c>
      <c r="C73" s="127">
        <f t="shared" si="11"/>
        <v>0</v>
      </c>
      <c r="D73" s="127"/>
      <c r="E73" s="127"/>
      <c r="F73" s="127"/>
      <c r="G73" s="127"/>
      <c r="H73" s="127"/>
      <c r="I73" s="127"/>
      <c r="J73" s="127"/>
      <c r="K73" s="127"/>
      <c r="L73" s="127"/>
      <c r="M73" s="127"/>
      <c r="N73" s="127"/>
      <c r="O73" s="127"/>
      <c r="P73" s="127"/>
      <c r="Q73" s="127"/>
      <c r="R73" s="79">
        <f t="shared" si="9"/>
        <v>-1</v>
      </c>
    </row>
    <row r="74" spans="1:18" x14ac:dyDescent="0.4">
      <c r="A74" s="128" t="s">
        <v>16</v>
      </c>
      <c r="B74" s="6" t="str">
        <f t="shared" si="11"/>
        <v>IG1</v>
      </c>
      <c r="C74" s="111" t="str">
        <f t="shared" si="11"/>
        <v>Die SuS berücksichtigen die Anforderungen des Urheberrechts mit Lizenz- und Nutzungsrechten.</v>
      </c>
      <c r="D74" s="111"/>
      <c r="E74" s="111"/>
      <c r="F74" s="111"/>
      <c r="G74" s="111"/>
      <c r="H74" s="111"/>
      <c r="I74" s="111"/>
      <c r="J74" s="111"/>
      <c r="K74" s="111"/>
      <c r="L74" s="111"/>
      <c r="M74" s="111"/>
      <c r="N74" s="111"/>
      <c r="O74" s="111"/>
      <c r="P74" s="111"/>
      <c r="Q74" s="111"/>
      <c r="R74" s="80">
        <f t="shared" si="9"/>
        <v>-1</v>
      </c>
    </row>
    <row r="75" spans="1:18" x14ac:dyDescent="0.4">
      <c r="A75" s="129"/>
      <c r="B75" s="7" t="str">
        <f t="shared" si="11"/>
        <v>IG2</v>
      </c>
      <c r="C75" s="112" t="str">
        <f t="shared" si="11"/>
        <v>Die SuS setzen Anforderungen an Datensicherheit um.</v>
      </c>
      <c r="D75" s="112"/>
      <c r="E75" s="112"/>
      <c r="F75" s="112"/>
      <c r="G75" s="112"/>
      <c r="H75" s="112"/>
      <c r="I75" s="112"/>
      <c r="J75" s="112"/>
      <c r="K75" s="112"/>
      <c r="L75" s="112"/>
      <c r="M75" s="112"/>
      <c r="N75" s="112"/>
      <c r="O75" s="112"/>
      <c r="P75" s="112"/>
      <c r="Q75" s="112"/>
      <c r="R75" s="78">
        <f t="shared" si="9"/>
        <v>-1</v>
      </c>
    </row>
    <row r="76" spans="1:18" x14ac:dyDescent="0.4">
      <c r="A76" s="129"/>
      <c r="B76" s="7" t="str">
        <f t="shared" si="11"/>
        <v>IG3</v>
      </c>
      <c r="C76" s="112" t="str">
        <f t="shared" si="11"/>
        <v>Die SuS setzen Anforderungen des Datenschutzes um.</v>
      </c>
      <c r="D76" s="112"/>
      <c r="E76" s="112"/>
      <c r="F76" s="112"/>
      <c r="G76" s="112"/>
      <c r="H76" s="112"/>
      <c r="I76" s="112"/>
      <c r="J76" s="112"/>
      <c r="K76" s="112"/>
      <c r="L76" s="112"/>
      <c r="M76" s="112"/>
      <c r="N76" s="112"/>
      <c r="O76" s="112"/>
      <c r="P76" s="112"/>
      <c r="Q76" s="112"/>
      <c r="R76" s="78">
        <f t="shared" si="9"/>
        <v>-1</v>
      </c>
    </row>
    <row r="77" spans="1:18" x14ac:dyDescent="0.4">
      <c r="A77" s="129"/>
      <c r="B77" s="7" t="str">
        <f t="shared" si="11"/>
        <v>IG4</v>
      </c>
      <c r="C77" s="112" t="str">
        <f t="shared" si="11"/>
        <v>Die SuS setzen algorithmische Problemlösungsstrategien für das Verständnis von Softwareentwicklung ein.</v>
      </c>
      <c r="D77" s="112"/>
      <c r="E77" s="112"/>
      <c r="F77" s="112"/>
      <c r="G77" s="112"/>
      <c r="H77" s="112"/>
      <c r="I77" s="112"/>
      <c r="J77" s="112"/>
      <c r="K77" s="112"/>
      <c r="L77" s="112"/>
      <c r="M77" s="112"/>
      <c r="N77" s="112"/>
      <c r="O77" s="112"/>
      <c r="P77" s="112"/>
      <c r="Q77" s="112"/>
      <c r="R77" s="78">
        <f t="shared" si="9"/>
        <v>-1</v>
      </c>
    </row>
    <row r="78" spans="1:18" x14ac:dyDescent="0.4">
      <c r="A78" s="129"/>
      <c r="B78" s="7" t="str">
        <f t="shared" si="11"/>
        <v>IG5</v>
      </c>
      <c r="C78" s="112" t="str">
        <f t="shared" si="11"/>
        <v>Die SuS konfigurieren Hard- und/oder Software für Arbeits- und Geschäftsprozesse.</v>
      </c>
      <c r="D78" s="112"/>
      <c r="E78" s="112"/>
      <c r="F78" s="112"/>
      <c r="G78" s="112"/>
      <c r="H78" s="112"/>
      <c r="I78" s="112"/>
      <c r="J78" s="112"/>
      <c r="K78" s="112"/>
      <c r="L78" s="112"/>
      <c r="M78" s="112"/>
      <c r="N78" s="112"/>
      <c r="O78" s="112"/>
      <c r="P78" s="112"/>
      <c r="Q78" s="112"/>
      <c r="R78" s="78">
        <f t="shared" si="9"/>
        <v>-1</v>
      </c>
    </row>
    <row r="79" spans="1:18" x14ac:dyDescent="0.4">
      <c r="A79" s="129"/>
      <c r="B79" s="7" t="str">
        <f t="shared" si="11"/>
        <v>IG6</v>
      </c>
      <c r="C79" s="112" t="str">
        <f t="shared" si="11"/>
        <v>Die SuS nehmen individuelle Konfigurationen an Hard- und/oder Software vor.</v>
      </c>
      <c r="D79" s="112"/>
      <c r="E79" s="112"/>
      <c r="F79" s="112"/>
      <c r="G79" s="112"/>
      <c r="H79" s="112"/>
      <c r="I79" s="112"/>
      <c r="J79" s="112"/>
      <c r="K79" s="112"/>
      <c r="L79" s="112"/>
      <c r="M79" s="112"/>
      <c r="N79" s="112"/>
      <c r="O79" s="112"/>
      <c r="P79" s="112"/>
      <c r="Q79" s="112"/>
      <c r="R79" s="78">
        <f t="shared" si="9"/>
        <v>-1</v>
      </c>
    </row>
    <row r="80" spans="1:18" x14ac:dyDescent="0.4">
      <c r="A80" s="129"/>
      <c r="B80" s="7" t="str">
        <f t="shared" si="11"/>
        <v>IG7</v>
      </c>
      <c r="C80" s="112" t="str">
        <f t="shared" si="11"/>
        <v>Die SuS analysieren  Aufbau,  Kommunikation und Funktionsweise vernetzter Systeme.</v>
      </c>
      <c r="D80" s="112"/>
      <c r="E80" s="112"/>
      <c r="F80" s="112"/>
      <c r="G80" s="112"/>
      <c r="H80" s="112"/>
      <c r="I80" s="112"/>
      <c r="J80" s="112"/>
      <c r="K80" s="112"/>
      <c r="L80" s="112"/>
      <c r="M80" s="112"/>
      <c r="N80" s="112"/>
      <c r="O80" s="112"/>
      <c r="P80" s="112"/>
      <c r="Q80" s="112"/>
      <c r="R80" s="78">
        <f t="shared" si="9"/>
        <v>-1</v>
      </c>
    </row>
    <row r="81" spans="1:18" x14ac:dyDescent="0.4">
      <c r="A81" s="129"/>
      <c r="B81" s="7" t="str">
        <f t="shared" si="11"/>
        <v>IG8</v>
      </c>
      <c r="C81" s="112">
        <f t="shared" si="11"/>
        <v>0</v>
      </c>
      <c r="D81" s="112"/>
      <c r="E81" s="112"/>
      <c r="F81" s="112"/>
      <c r="G81" s="112"/>
      <c r="H81" s="112"/>
      <c r="I81" s="112"/>
      <c r="J81" s="112"/>
      <c r="K81" s="112"/>
      <c r="L81" s="112"/>
      <c r="M81" s="112"/>
      <c r="N81" s="112"/>
      <c r="O81" s="112"/>
      <c r="P81" s="112"/>
      <c r="Q81" s="112"/>
      <c r="R81" s="78">
        <f t="shared" si="9"/>
        <v>-1</v>
      </c>
    </row>
    <row r="82" spans="1:18" ht="15" thickBot="1" x14ac:dyDescent="0.45">
      <c r="A82" s="130"/>
      <c r="B82" s="8" t="str">
        <f t="shared" si="11"/>
        <v>IG9</v>
      </c>
      <c r="C82" s="127">
        <f t="shared" si="11"/>
        <v>0</v>
      </c>
      <c r="D82" s="127"/>
      <c r="E82" s="127"/>
      <c r="F82" s="127"/>
      <c r="G82" s="127"/>
      <c r="H82" s="127"/>
      <c r="I82" s="127"/>
      <c r="J82" s="127"/>
      <c r="K82" s="127"/>
      <c r="L82" s="127"/>
      <c r="M82" s="127"/>
      <c r="N82" s="127"/>
      <c r="O82" s="127"/>
      <c r="P82" s="127"/>
      <c r="Q82" s="127"/>
      <c r="R82" s="79">
        <f t="shared" si="9"/>
        <v>-1</v>
      </c>
    </row>
    <row r="83" spans="1:18" ht="12" customHeight="1" x14ac:dyDescent="0.4">
      <c r="R83" s="16" t="str">
        <f ca="1">MID(CELL("Dateiname"),SEARCH("[",CELL("Dateiname"))+1,SEARCH("]",CELL("Dateiname"))-SEARCH("[",CELL("Dateiname"))-1)</f>
        <v>Tool_Ver_J final.xlsx</v>
      </c>
    </row>
    <row r="84" spans="1:18" x14ac:dyDescent="0.4">
      <c r="A84" s="102" t="s">
        <v>5</v>
      </c>
      <c r="B84" s="103"/>
      <c r="C84" s="103"/>
      <c r="D84" s="103"/>
      <c r="E84" s="103"/>
      <c r="F84" s="103"/>
      <c r="G84" s="103"/>
      <c r="H84" s="103"/>
      <c r="I84" s="103"/>
      <c r="J84" s="103"/>
      <c r="K84" s="104"/>
      <c r="Q84" s="4"/>
      <c r="R84" s="5"/>
    </row>
    <row r="85" spans="1:18" x14ac:dyDescent="0.4">
      <c r="A85" s="105">
        <f>$H$1</f>
        <v>0</v>
      </c>
      <c r="B85" s="106"/>
      <c r="C85" s="106"/>
      <c r="D85" s="106"/>
      <c r="E85" s="106"/>
      <c r="F85" s="106"/>
      <c r="G85" s="106"/>
      <c r="H85" s="106"/>
      <c r="I85" s="106"/>
      <c r="J85" s="106"/>
      <c r="K85" s="107"/>
      <c r="Q85" s="4"/>
      <c r="R85" s="5"/>
    </row>
    <row r="86" spans="1:18" x14ac:dyDescent="0.4">
      <c r="A86" s="108"/>
      <c r="B86" s="109"/>
      <c r="C86" s="109"/>
      <c r="D86" s="109"/>
      <c r="E86" s="109"/>
      <c r="F86" s="109"/>
      <c r="G86" s="109"/>
      <c r="H86" s="109"/>
      <c r="I86" s="109"/>
      <c r="J86" s="109"/>
      <c r="K86" s="110"/>
      <c r="Q86" s="4"/>
      <c r="R86" s="5"/>
    </row>
    <row r="87" spans="1:18" x14ac:dyDescent="0.4">
      <c r="A87" s="102" t="str">
        <f>CONCATENATE("Lernfeld ",$H$2," : ")</f>
        <v xml:space="preserve">Lernfeld  : </v>
      </c>
      <c r="B87" s="103"/>
      <c r="C87" s="103"/>
      <c r="D87" s="103"/>
      <c r="E87" s="103"/>
      <c r="F87" s="103"/>
      <c r="G87" s="103"/>
      <c r="H87" s="103"/>
      <c r="I87" s="103"/>
      <c r="J87" s="103"/>
      <c r="K87" s="104"/>
    </row>
    <row r="88" spans="1:18" x14ac:dyDescent="0.4">
      <c r="A88" s="105">
        <f>$H$3</f>
        <v>0</v>
      </c>
      <c r="B88" s="106"/>
      <c r="C88" s="106"/>
      <c r="D88" s="106"/>
      <c r="E88" s="106"/>
      <c r="F88" s="106"/>
      <c r="G88" s="106"/>
      <c r="H88" s="106"/>
      <c r="I88" s="106"/>
      <c r="J88" s="106"/>
      <c r="K88" s="107"/>
    </row>
    <row r="89" spans="1:18" ht="15" customHeight="1" x14ac:dyDescent="0.4">
      <c r="A89" s="108"/>
      <c r="B89" s="109"/>
      <c r="C89" s="109"/>
      <c r="D89" s="109"/>
      <c r="E89" s="109"/>
      <c r="F89" s="109"/>
      <c r="G89" s="109"/>
      <c r="H89" s="109"/>
      <c r="I89" s="109"/>
      <c r="J89" s="109"/>
      <c r="K89" s="110"/>
    </row>
    <row r="90" spans="1:18" x14ac:dyDescent="0.4">
      <c r="A90" s="99" t="str">
        <f>CONCATENATE("Lernsituation ",$H$2,".",$P$2," : ")</f>
        <v xml:space="preserve">Lernsituation .1 : </v>
      </c>
      <c r="B90" s="100"/>
      <c r="C90" s="100"/>
      <c r="D90" s="100"/>
      <c r="E90" s="100"/>
      <c r="F90" s="100"/>
      <c r="G90" s="100"/>
      <c r="H90" s="100"/>
      <c r="I90" s="100"/>
      <c r="J90" s="100"/>
      <c r="K90" s="101"/>
    </row>
    <row r="91" spans="1:18" x14ac:dyDescent="0.4">
      <c r="A91" s="105">
        <f>$H$4</f>
        <v>0</v>
      </c>
      <c r="B91" s="106"/>
      <c r="C91" s="106"/>
      <c r="D91" s="106"/>
      <c r="E91" s="106"/>
      <c r="F91" s="106"/>
      <c r="G91" s="106"/>
      <c r="H91" s="106"/>
      <c r="I91" s="106"/>
      <c r="J91" s="106"/>
      <c r="K91" s="107"/>
    </row>
    <row r="92" spans="1:18" x14ac:dyDescent="0.4">
      <c r="A92" s="108"/>
      <c r="B92" s="109"/>
      <c r="C92" s="109"/>
      <c r="D92" s="109"/>
      <c r="E92" s="109"/>
      <c r="F92" s="109"/>
      <c r="G92" s="109"/>
      <c r="H92" s="109"/>
      <c r="I92" s="109"/>
      <c r="J92" s="109"/>
      <c r="K92" s="110"/>
    </row>
    <row r="93" spans="1:18" ht="15" thickBot="1" x14ac:dyDescent="0.45">
      <c r="A93" s="119" t="s">
        <v>37</v>
      </c>
      <c r="B93" s="120"/>
      <c r="C93" s="121" t="str">
        <f>$H$5</f>
        <v>-</v>
      </c>
      <c r="D93" s="113"/>
      <c r="E93" s="114"/>
      <c r="F93" s="119" t="s">
        <v>36</v>
      </c>
      <c r="G93" s="120"/>
      <c r="H93" s="113" t="str">
        <f>$N$5</f>
        <v>-</v>
      </c>
      <c r="I93" s="113"/>
      <c r="J93" s="113"/>
      <c r="K93" s="114"/>
    </row>
    <row r="94" spans="1:18" ht="25.5" customHeight="1" thickBot="1" x14ac:dyDescent="0.75">
      <c r="A94" s="94" t="s">
        <v>80</v>
      </c>
      <c r="B94" s="95"/>
      <c r="C94" s="95"/>
      <c r="D94" s="95"/>
      <c r="E94" s="95"/>
      <c r="F94" s="95"/>
      <c r="G94" s="95"/>
      <c r="H94" s="95"/>
      <c r="I94" s="95"/>
      <c r="J94" s="95"/>
      <c r="K94" s="95"/>
      <c r="L94" s="95"/>
      <c r="M94" s="95"/>
      <c r="N94" s="95"/>
      <c r="O94" s="95"/>
      <c r="P94" s="95"/>
      <c r="Q94" s="95"/>
      <c r="R94" s="96"/>
    </row>
    <row r="95" spans="1:18" ht="187.5" customHeight="1" thickBot="1" x14ac:dyDescent="0.45">
      <c r="A95" s="12" t="s">
        <v>14</v>
      </c>
      <c r="B95" s="117" t="str">
        <f>IF(PRODUCT($U$11:$U$39),AA19,"")</f>
        <v/>
      </c>
      <c r="C95" s="117"/>
      <c r="D95" s="117"/>
      <c r="E95" s="117"/>
      <c r="F95" s="117"/>
      <c r="G95" s="117"/>
      <c r="H95" s="117"/>
      <c r="I95" s="117"/>
      <c r="J95" s="117"/>
      <c r="K95" s="117"/>
      <c r="L95" s="117"/>
      <c r="M95" s="117"/>
      <c r="N95" s="117"/>
      <c r="O95" s="117"/>
      <c r="P95" s="117"/>
      <c r="Q95" s="117"/>
      <c r="R95" s="118"/>
    </row>
    <row r="96" spans="1:18" ht="187.5" customHeight="1" thickBot="1" x14ac:dyDescent="0.45">
      <c r="A96" s="13" t="s">
        <v>15</v>
      </c>
      <c r="B96" s="117" t="str">
        <f>IF(PRODUCT($U$11:$U$39),AA30,"")</f>
        <v/>
      </c>
      <c r="C96" s="117"/>
      <c r="D96" s="117"/>
      <c r="E96" s="117"/>
      <c r="F96" s="117"/>
      <c r="G96" s="117"/>
      <c r="H96" s="117"/>
      <c r="I96" s="117"/>
      <c r="J96" s="117"/>
      <c r="K96" s="117"/>
      <c r="L96" s="117"/>
      <c r="M96" s="117"/>
      <c r="N96" s="117"/>
      <c r="O96" s="117"/>
      <c r="P96" s="117"/>
      <c r="Q96" s="117"/>
      <c r="R96" s="118"/>
    </row>
    <row r="97" spans="1:55" ht="187.5" customHeight="1" thickBot="1" x14ac:dyDescent="0.45">
      <c r="A97" s="14" t="s">
        <v>16</v>
      </c>
      <c r="B97" s="117" t="str">
        <f>IF(PRODUCT($U$11:$U$39),AA39,"")</f>
        <v/>
      </c>
      <c r="C97" s="117"/>
      <c r="D97" s="117"/>
      <c r="E97" s="117"/>
      <c r="F97" s="117"/>
      <c r="G97" s="117"/>
      <c r="H97" s="117"/>
      <c r="I97" s="117"/>
      <c r="J97" s="117"/>
      <c r="K97" s="117"/>
      <c r="L97" s="117"/>
      <c r="M97" s="117"/>
      <c r="N97" s="117"/>
      <c r="O97" s="117"/>
      <c r="P97" s="117"/>
      <c r="Q97" s="117"/>
      <c r="R97" s="118"/>
    </row>
    <row r="98" spans="1:55" s="35" customFormat="1" ht="9.9" customHeight="1" x14ac:dyDescent="0.3">
      <c r="R98" s="16" t="str">
        <f ca="1">MID(CELL("Dateiname"),SEARCH("[",CELL("Dateiname"))+1,SEARCH("]",CELL("Dateiname"))-SEARCH("[",CELL("Dateiname"))-1)</f>
        <v>Tool_Ver_J final.xlsx</v>
      </c>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6"/>
      <c r="AY98" s="36"/>
      <c r="AZ98" s="36"/>
      <c r="BA98" s="36"/>
      <c r="BB98" s="36"/>
      <c r="BC98" s="36"/>
    </row>
    <row r="99" spans="1:55" x14ac:dyDescent="0.4">
      <c r="A99" s="102" t="s">
        <v>5</v>
      </c>
      <c r="B99" s="103"/>
      <c r="C99" s="103"/>
      <c r="D99" s="103"/>
      <c r="E99" s="103"/>
      <c r="F99" s="103"/>
      <c r="G99" s="103"/>
      <c r="H99" s="103"/>
      <c r="I99" s="103"/>
      <c r="J99" s="103"/>
      <c r="K99" s="104"/>
      <c r="Q99" s="4"/>
      <c r="R99" s="5"/>
    </row>
    <row r="100" spans="1:55" x14ac:dyDescent="0.4">
      <c r="A100" s="105">
        <f>$H$1</f>
        <v>0</v>
      </c>
      <c r="B100" s="106"/>
      <c r="C100" s="106"/>
      <c r="D100" s="106"/>
      <c r="E100" s="106"/>
      <c r="F100" s="106"/>
      <c r="G100" s="106"/>
      <c r="H100" s="106"/>
      <c r="I100" s="106"/>
      <c r="J100" s="106"/>
      <c r="K100" s="107"/>
      <c r="Q100" s="4"/>
      <c r="R100" s="5"/>
    </row>
    <row r="101" spans="1:55" x14ac:dyDescent="0.4">
      <c r="A101" s="108"/>
      <c r="B101" s="109"/>
      <c r="C101" s="109"/>
      <c r="D101" s="109"/>
      <c r="E101" s="109"/>
      <c r="F101" s="109"/>
      <c r="G101" s="109"/>
      <c r="H101" s="109"/>
      <c r="I101" s="109"/>
      <c r="J101" s="109"/>
      <c r="K101" s="110"/>
      <c r="Q101" s="4"/>
      <c r="R101" s="5"/>
    </row>
    <row r="102" spans="1:55" x14ac:dyDescent="0.4">
      <c r="A102" s="102" t="str">
        <f>CONCATENATE("Lernfeld ",$H$2," : ")</f>
        <v xml:space="preserve">Lernfeld  : </v>
      </c>
      <c r="B102" s="103"/>
      <c r="C102" s="103"/>
      <c r="D102" s="103"/>
      <c r="E102" s="103"/>
      <c r="F102" s="103"/>
      <c r="G102" s="103"/>
      <c r="H102" s="103"/>
      <c r="I102" s="103"/>
      <c r="J102" s="103"/>
      <c r="K102" s="104"/>
    </row>
    <row r="103" spans="1:55" x14ac:dyDescent="0.4">
      <c r="A103" s="105">
        <f>$H$3</f>
        <v>0</v>
      </c>
      <c r="B103" s="106"/>
      <c r="C103" s="106"/>
      <c r="D103" s="106"/>
      <c r="E103" s="106"/>
      <c r="F103" s="106"/>
      <c r="G103" s="106"/>
      <c r="H103" s="106"/>
      <c r="I103" s="106"/>
      <c r="J103" s="106"/>
      <c r="K103" s="107"/>
    </row>
    <row r="104" spans="1:55" ht="15" customHeight="1" x14ac:dyDescent="0.4">
      <c r="A104" s="108"/>
      <c r="B104" s="109"/>
      <c r="C104" s="109"/>
      <c r="D104" s="109"/>
      <c r="E104" s="109"/>
      <c r="F104" s="109"/>
      <c r="G104" s="109"/>
      <c r="H104" s="109"/>
      <c r="I104" s="109"/>
      <c r="J104" s="109"/>
      <c r="K104" s="110"/>
    </row>
    <row r="105" spans="1:55" x14ac:dyDescent="0.4">
      <c r="A105" s="99" t="str">
        <f>CONCATENATE("Lernsituation ",$H$2,".",$P$2," : ")</f>
        <v xml:space="preserve">Lernsituation .1 : </v>
      </c>
      <c r="B105" s="100"/>
      <c r="C105" s="100"/>
      <c r="D105" s="100"/>
      <c r="E105" s="100"/>
      <c r="F105" s="100"/>
      <c r="G105" s="100"/>
      <c r="H105" s="100"/>
      <c r="I105" s="100"/>
      <c r="J105" s="100"/>
      <c r="K105" s="101"/>
    </row>
    <row r="106" spans="1:55" x14ac:dyDescent="0.4">
      <c r="A106" s="105">
        <f>$H$4</f>
        <v>0</v>
      </c>
      <c r="B106" s="106"/>
      <c r="C106" s="106"/>
      <c r="D106" s="106"/>
      <c r="E106" s="106"/>
      <c r="F106" s="106"/>
      <c r="G106" s="106"/>
      <c r="H106" s="106"/>
      <c r="I106" s="106"/>
      <c r="J106" s="106"/>
      <c r="K106" s="107"/>
    </row>
    <row r="107" spans="1:55" x14ac:dyDescent="0.4">
      <c r="A107" s="108"/>
      <c r="B107" s="109"/>
      <c r="C107" s="109"/>
      <c r="D107" s="109"/>
      <c r="E107" s="109"/>
      <c r="F107" s="109"/>
      <c r="G107" s="109"/>
      <c r="H107" s="109"/>
      <c r="I107" s="109"/>
      <c r="J107" s="109"/>
      <c r="K107" s="110"/>
    </row>
    <row r="108" spans="1:55" ht="15" thickBot="1" x14ac:dyDescent="0.45">
      <c r="A108" s="119" t="s">
        <v>37</v>
      </c>
      <c r="B108" s="120"/>
      <c r="C108" s="121" t="str">
        <f>$H$5</f>
        <v>-</v>
      </c>
      <c r="D108" s="113"/>
      <c r="E108" s="114"/>
      <c r="F108" s="119" t="s">
        <v>36</v>
      </c>
      <c r="G108" s="120"/>
      <c r="H108" s="113" t="str">
        <f>$N$5</f>
        <v>-</v>
      </c>
      <c r="I108" s="113"/>
      <c r="J108" s="113"/>
      <c r="K108" s="114"/>
    </row>
    <row r="109" spans="1:55" ht="25.5" customHeight="1" thickBot="1" x14ac:dyDescent="0.75">
      <c r="A109" s="94" t="s">
        <v>79</v>
      </c>
      <c r="B109" s="95"/>
      <c r="C109" s="95"/>
      <c r="D109" s="95"/>
      <c r="E109" s="95"/>
      <c r="F109" s="95"/>
      <c r="G109" s="95"/>
      <c r="H109" s="95"/>
      <c r="I109" s="95"/>
      <c r="J109" s="95"/>
      <c r="K109" s="95"/>
      <c r="L109" s="95"/>
      <c r="M109" s="95"/>
      <c r="N109" s="95"/>
      <c r="O109" s="95"/>
      <c r="P109" s="95"/>
      <c r="Q109" s="95"/>
      <c r="R109" s="96"/>
    </row>
    <row r="110" spans="1:55" ht="187.5" customHeight="1" thickBot="1" x14ac:dyDescent="0.45">
      <c r="A110" s="12" t="s">
        <v>14</v>
      </c>
      <c r="B110" s="117" t="str">
        <f>IF(PRODUCT($U$11:$U$39),AB19,"")</f>
        <v/>
      </c>
      <c r="C110" s="117"/>
      <c r="D110" s="117"/>
      <c r="E110" s="117"/>
      <c r="F110" s="117"/>
      <c r="G110" s="117"/>
      <c r="H110" s="117"/>
      <c r="I110" s="117"/>
      <c r="J110" s="117"/>
      <c r="K110" s="117"/>
      <c r="L110" s="117"/>
      <c r="M110" s="117"/>
      <c r="N110" s="117"/>
      <c r="O110" s="117"/>
      <c r="P110" s="117"/>
      <c r="Q110" s="117"/>
      <c r="R110" s="118"/>
    </row>
    <row r="111" spans="1:55" ht="187.5" customHeight="1" thickBot="1" x14ac:dyDescent="0.45">
      <c r="A111" s="13" t="s">
        <v>15</v>
      </c>
      <c r="B111" s="117" t="str">
        <f>IF(PRODUCT($U$11:$U$39),AB30,"")</f>
        <v/>
      </c>
      <c r="C111" s="117"/>
      <c r="D111" s="117"/>
      <c r="E111" s="117"/>
      <c r="F111" s="117"/>
      <c r="G111" s="117"/>
      <c r="H111" s="117"/>
      <c r="I111" s="117"/>
      <c r="J111" s="117"/>
      <c r="K111" s="117"/>
      <c r="L111" s="117"/>
      <c r="M111" s="117"/>
      <c r="N111" s="117"/>
      <c r="O111" s="117"/>
      <c r="P111" s="117"/>
      <c r="Q111" s="117"/>
      <c r="R111" s="118"/>
    </row>
    <row r="112" spans="1:55" ht="187.5" customHeight="1" thickBot="1" x14ac:dyDescent="0.45">
      <c r="A112" s="14" t="s">
        <v>16</v>
      </c>
      <c r="B112" s="117" t="str">
        <f>IF(PRODUCT($U$11:$U$39),AB39,"")</f>
        <v/>
      </c>
      <c r="C112" s="117"/>
      <c r="D112" s="117"/>
      <c r="E112" s="117"/>
      <c r="F112" s="117"/>
      <c r="G112" s="117"/>
      <c r="H112" s="117"/>
      <c r="I112" s="117"/>
      <c r="J112" s="117"/>
      <c r="K112" s="117"/>
      <c r="L112" s="117"/>
      <c r="M112" s="117"/>
      <c r="N112" s="117"/>
      <c r="O112" s="117"/>
      <c r="P112" s="117"/>
      <c r="Q112" s="117"/>
      <c r="R112" s="118"/>
    </row>
    <row r="113" spans="18:55" s="35" customFormat="1" ht="9.9" customHeight="1" x14ac:dyDescent="0.3">
      <c r="R113" s="16" t="str">
        <f ca="1">MID(CELL("Dateiname"),SEARCH("[",CELL("Dateiname"))+1,SEARCH("]",CELL("Dateiname"))-SEARCH("[",CELL("Dateiname"))-1)</f>
        <v>Tool_Ver_J final.xlsx</v>
      </c>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6"/>
      <c r="AY113" s="36"/>
      <c r="AZ113" s="36"/>
      <c r="BA113" s="36"/>
      <c r="BB113" s="36"/>
      <c r="BC113" s="36"/>
    </row>
  </sheetData>
  <mergeCells count="181">
    <mergeCell ref="A9:F9"/>
    <mergeCell ref="M9:R9"/>
    <mergeCell ref="G9:L9"/>
    <mergeCell ref="A1:G1"/>
    <mergeCell ref="H1:R1"/>
    <mergeCell ref="A5:G5"/>
    <mergeCell ref="H5:J5"/>
    <mergeCell ref="K5:M5"/>
    <mergeCell ref="N5:R5"/>
    <mergeCell ref="A4:G4"/>
    <mergeCell ref="H4:R4"/>
    <mergeCell ref="A2:G2"/>
    <mergeCell ref="A3:G3"/>
    <mergeCell ref="H3:R3"/>
    <mergeCell ref="C13:L13"/>
    <mergeCell ref="M13:N13"/>
    <mergeCell ref="O13:R13"/>
    <mergeCell ref="C14:L14"/>
    <mergeCell ref="M14:N14"/>
    <mergeCell ref="O14:R14"/>
    <mergeCell ref="B10:L10"/>
    <mergeCell ref="M10:N10"/>
    <mergeCell ref="O10:R10"/>
    <mergeCell ref="C11:L11"/>
    <mergeCell ref="M11:N11"/>
    <mergeCell ref="O11:R11"/>
    <mergeCell ref="C12:L12"/>
    <mergeCell ref="M12:N12"/>
    <mergeCell ref="O12:R12"/>
    <mergeCell ref="C17:L17"/>
    <mergeCell ref="M17:N17"/>
    <mergeCell ref="O17:R17"/>
    <mergeCell ref="C18:L18"/>
    <mergeCell ref="M18:N18"/>
    <mergeCell ref="O18:R18"/>
    <mergeCell ref="C15:L15"/>
    <mergeCell ref="M15:N15"/>
    <mergeCell ref="O15:R15"/>
    <mergeCell ref="C16:L16"/>
    <mergeCell ref="M16:N16"/>
    <mergeCell ref="O16:R16"/>
    <mergeCell ref="C19:L19"/>
    <mergeCell ref="M19:N19"/>
    <mergeCell ref="O19:R19"/>
    <mergeCell ref="A20:A30"/>
    <mergeCell ref="C20:L20"/>
    <mergeCell ref="M20:N20"/>
    <mergeCell ref="O20:R20"/>
    <mergeCell ref="C21:L21"/>
    <mergeCell ref="M21:N21"/>
    <mergeCell ref="O21:R21"/>
    <mergeCell ref="A11:A19"/>
    <mergeCell ref="C24:L24"/>
    <mergeCell ref="M24:N24"/>
    <mergeCell ref="O24:R24"/>
    <mergeCell ref="C25:L25"/>
    <mergeCell ref="M25:N25"/>
    <mergeCell ref="O25:R25"/>
    <mergeCell ref="C22:L22"/>
    <mergeCell ref="M22:N22"/>
    <mergeCell ref="O22:R22"/>
    <mergeCell ref="C23:L23"/>
    <mergeCell ref="M23:N23"/>
    <mergeCell ref="O23:R23"/>
    <mergeCell ref="C28:L28"/>
    <mergeCell ref="M28:N28"/>
    <mergeCell ref="O28:R28"/>
    <mergeCell ref="C29:L29"/>
    <mergeCell ref="M29:N29"/>
    <mergeCell ref="O29:R29"/>
    <mergeCell ref="C26:L26"/>
    <mergeCell ref="M26:N26"/>
    <mergeCell ref="O26:R26"/>
    <mergeCell ref="C27:L27"/>
    <mergeCell ref="M27:N27"/>
    <mergeCell ref="O27:R27"/>
    <mergeCell ref="C30:L30"/>
    <mergeCell ref="M30:N30"/>
    <mergeCell ref="O30:R30"/>
    <mergeCell ref="A31:A39"/>
    <mergeCell ref="C31:L31"/>
    <mergeCell ref="M31:N31"/>
    <mergeCell ref="O31:R31"/>
    <mergeCell ref="C32:L32"/>
    <mergeCell ref="M32:N32"/>
    <mergeCell ref="O32:R32"/>
    <mergeCell ref="C35:L35"/>
    <mergeCell ref="M35:N35"/>
    <mergeCell ref="O35:R35"/>
    <mergeCell ref="C36:L36"/>
    <mergeCell ref="M36:N36"/>
    <mergeCell ref="O36:R36"/>
    <mergeCell ref="C33:L33"/>
    <mergeCell ref="M33:N33"/>
    <mergeCell ref="O33:R33"/>
    <mergeCell ref="C34:L34"/>
    <mergeCell ref="M34:N34"/>
    <mergeCell ref="O34:R34"/>
    <mergeCell ref="C39:L39"/>
    <mergeCell ref="O39:R39"/>
    <mergeCell ref="C37:L37"/>
    <mergeCell ref="M37:N37"/>
    <mergeCell ref="O37:R37"/>
    <mergeCell ref="C38:L38"/>
    <mergeCell ref="M38:N38"/>
    <mergeCell ref="O38:R38"/>
    <mergeCell ref="C55:Q55"/>
    <mergeCell ref="M39:N39"/>
    <mergeCell ref="A49:K50"/>
    <mergeCell ref="A54:A62"/>
    <mergeCell ref="C57:Q57"/>
    <mergeCell ref="C58:Q58"/>
    <mergeCell ref="C59:Q59"/>
    <mergeCell ref="C60:Q60"/>
    <mergeCell ref="C61:Q61"/>
    <mergeCell ref="C62:Q62"/>
    <mergeCell ref="A51:B51"/>
    <mergeCell ref="C51:E51"/>
    <mergeCell ref="F51:G51"/>
    <mergeCell ref="C56:Q56"/>
    <mergeCell ref="B95:R95"/>
    <mergeCell ref="B96:R96"/>
    <mergeCell ref="B97:R97"/>
    <mergeCell ref="I2:O2"/>
    <mergeCell ref="Q2:R2"/>
    <mergeCell ref="A93:B93"/>
    <mergeCell ref="C93:E93"/>
    <mergeCell ref="F93:G93"/>
    <mergeCell ref="H93:K93"/>
    <mergeCell ref="C81:Q81"/>
    <mergeCell ref="C82:Q82"/>
    <mergeCell ref="A84:K84"/>
    <mergeCell ref="C72:Q72"/>
    <mergeCell ref="C73:Q73"/>
    <mergeCell ref="A74:A82"/>
    <mergeCell ref="C74:Q74"/>
    <mergeCell ref="C75:Q75"/>
    <mergeCell ref="C76:Q76"/>
    <mergeCell ref="C77:Q77"/>
    <mergeCell ref="C78:Q78"/>
    <mergeCell ref="C79:Q79"/>
    <mergeCell ref="C80:Q80"/>
    <mergeCell ref="A63:A73"/>
    <mergeCell ref="C54:Q54"/>
    <mergeCell ref="A109:R109"/>
    <mergeCell ref="B110:R110"/>
    <mergeCell ref="B111:R111"/>
    <mergeCell ref="B112:R112"/>
    <mergeCell ref="A99:K99"/>
    <mergeCell ref="A100:K101"/>
    <mergeCell ref="A102:K102"/>
    <mergeCell ref="A103:K104"/>
    <mergeCell ref="A105:K105"/>
    <mergeCell ref="A106:K107"/>
    <mergeCell ref="A108:B108"/>
    <mergeCell ref="C108:E108"/>
    <mergeCell ref="F108:G108"/>
    <mergeCell ref="H108:K108"/>
    <mergeCell ref="A94:R94"/>
    <mergeCell ref="A53:B53"/>
    <mergeCell ref="A90:K90"/>
    <mergeCell ref="A42:K42"/>
    <mergeCell ref="A43:K44"/>
    <mergeCell ref="A45:K45"/>
    <mergeCell ref="A46:K47"/>
    <mergeCell ref="A48:K48"/>
    <mergeCell ref="A88:K89"/>
    <mergeCell ref="A91:K92"/>
    <mergeCell ref="A85:K86"/>
    <mergeCell ref="A87:K87"/>
    <mergeCell ref="C63:Q63"/>
    <mergeCell ref="C64:Q64"/>
    <mergeCell ref="C65:Q65"/>
    <mergeCell ref="C66:Q66"/>
    <mergeCell ref="C67:Q67"/>
    <mergeCell ref="C68:Q68"/>
    <mergeCell ref="C69:Q69"/>
    <mergeCell ref="C70:Q70"/>
    <mergeCell ref="C71:Q71"/>
    <mergeCell ref="H51:K51"/>
    <mergeCell ref="N53:Q53"/>
  </mergeCells>
  <conditionalFormatting sqref="R54:R62">
    <cfRule type="colorScale" priority="14">
      <colorScale>
        <cfvo type="num" val="0"/>
        <cfvo type="num" val="1"/>
        <color theme="0"/>
        <color theme="7" tint="0.39997558519241921"/>
      </colorScale>
    </cfRule>
  </conditionalFormatting>
  <conditionalFormatting sqref="R63:R73">
    <cfRule type="colorScale" priority="13">
      <colorScale>
        <cfvo type="num" val="0"/>
        <cfvo type="num" val="1"/>
        <color theme="0"/>
        <color theme="4" tint="-0.249977111117893"/>
      </colorScale>
    </cfRule>
  </conditionalFormatting>
  <conditionalFormatting sqref="R74:R83">
    <cfRule type="colorScale" priority="12">
      <colorScale>
        <cfvo type="num" val="0"/>
        <cfvo type="num" val="1"/>
        <color theme="0"/>
        <color theme="9"/>
      </colorScale>
    </cfRule>
  </conditionalFormatting>
  <conditionalFormatting sqref="R54:R83">
    <cfRule type="cellIs" dxfId="49" priority="11" operator="lessThan">
      <formula>0</formula>
    </cfRule>
  </conditionalFormatting>
  <conditionalFormatting sqref="B54:Q82 B95">
    <cfRule type="cellIs" dxfId="48" priority="10" operator="equal">
      <formula>0</formula>
    </cfRule>
  </conditionalFormatting>
  <conditionalFormatting sqref="B96:B97">
    <cfRule type="cellIs" dxfId="47" priority="9" operator="equal">
      <formula>0</formula>
    </cfRule>
  </conditionalFormatting>
  <conditionalFormatting sqref="R98">
    <cfRule type="colorScale" priority="6">
      <colorScale>
        <cfvo type="num" val="0"/>
        <cfvo type="num" val="1"/>
        <color theme="0"/>
        <color theme="9"/>
      </colorScale>
    </cfRule>
  </conditionalFormatting>
  <conditionalFormatting sqref="R98">
    <cfRule type="cellIs" dxfId="46" priority="5" operator="lessThan">
      <formula>0</formula>
    </cfRule>
  </conditionalFormatting>
  <conditionalFormatting sqref="B110">
    <cfRule type="cellIs" dxfId="45" priority="4" operator="equal">
      <formula>0</formula>
    </cfRule>
  </conditionalFormatting>
  <conditionalFormatting sqref="B111:B112">
    <cfRule type="cellIs" dxfId="44" priority="3" operator="equal">
      <formula>0</formula>
    </cfRule>
  </conditionalFormatting>
  <conditionalFormatting sqref="R113">
    <cfRule type="colorScale" priority="2">
      <colorScale>
        <cfvo type="num" val="0"/>
        <cfvo type="num" val="1"/>
        <color theme="0"/>
        <color theme="9"/>
      </colorScale>
    </cfRule>
  </conditionalFormatting>
  <conditionalFormatting sqref="R113">
    <cfRule type="cellIs" dxfId="43" priority="1" operator="lessThan">
      <formula>0</formula>
    </cfRule>
  </conditionalFormatting>
  <dataValidations count="2">
    <dataValidation type="list" allowBlank="1" showInputMessage="1" showErrorMessage="1" sqref="M11:N39">
      <formula1>$W$4:$W$7</formula1>
    </dataValidation>
    <dataValidation allowBlank="1" showInputMessage="1" showErrorMessage="1" promptTitle="Hinweis:" prompt="Bitte geben Sie nach Eingabe eines eigenen Indikators für alle betrachteten Lernsituationen eine Bewertung ein" sqref="C18:L18 C19:L19 C29:L29 C30:L30 C38:L38 C39:L39"/>
  </dataValidations>
  <hyperlinks>
    <hyperlink ref="H9:L9" location="Nutzungshinweise!A1" display=" Zu den Nutzungs- hinweisen"/>
    <hyperlink ref="G9:L9" location="Nutzungshinweise!A1" display=" Zu den Nutzungshinweisen"/>
  </hyperlinks>
  <pageMargins left="0.7" right="0.7" top="0.78740157499999996" bottom="0.78740157499999996" header="0.3" footer="0.3"/>
  <pageSetup paperSize="9" orientation="portrait" r:id="rId1"/>
  <rowBreaks count="2" manualBreakCount="2">
    <brk id="83" max="16383" man="1"/>
    <brk id="98"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113"/>
  <sheetViews>
    <sheetView zoomScale="85" zoomScaleNormal="85" zoomScaleSheetLayoutView="130" workbookViewId="0">
      <selection activeCell="P2" sqref="P2"/>
    </sheetView>
  </sheetViews>
  <sheetFormatPr baseColWidth="10" defaultRowHeight="14.6" x14ac:dyDescent="0.4"/>
  <cols>
    <col min="1" max="18" width="4.84375" customWidth="1"/>
    <col min="19" max="19" width="20.69140625" style="17" customWidth="1"/>
    <col min="20" max="26" width="5.69140625" style="17" hidden="1" customWidth="1"/>
    <col min="27" max="27" width="22.07421875" style="17" hidden="1" customWidth="1"/>
    <col min="28" max="28" width="24.69140625" style="17" hidden="1" customWidth="1"/>
    <col min="29" max="30" width="8.84375" style="17" hidden="1" customWidth="1"/>
    <col min="31" max="31" width="27.3046875" style="17" customWidth="1"/>
    <col min="32" max="32" width="21.69140625" style="17" customWidth="1"/>
    <col min="33" max="33" width="11.53515625" style="17"/>
    <col min="34" max="34" width="23.69140625" style="17" customWidth="1"/>
    <col min="35" max="55" width="11.53515625" style="17"/>
  </cols>
  <sheetData>
    <row r="1" spans="1:55" ht="15" customHeight="1" x14ac:dyDescent="0.4">
      <c r="A1" s="180" t="s">
        <v>5</v>
      </c>
      <c r="B1" s="181"/>
      <c r="C1" s="181"/>
      <c r="D1" s="181"/>
      <c r="E1" s="181"/>
      <c r="F1" s="181"/>
      <c r="G1" s="181"/>
      <c r="H1" s="212">
        <f>LS_1!H1</f>
        <v>0</v>
      </c>
      <c r="I1" s="213"/>
      <c r="J1" s="213"/>
      <c r="K1" s="213"/>
      <c r="L1" s="213"/>
      <c r="M1" s="213"/>
      <c r="N1" s="213"/>
      <c r="O1" s="213"/>
      <c r="P1" s="213"/>
      <c r="Q1" s="213"/>
      <c r="R1" s="214"/>
      <c r="S1" s="50"/>
    </row>
    <row r="2" spans="1:55" ht="15" customHeight="1" x14ac:dyDescent="0.4">
      <c r="A2" s="197" t="s">
        <v>6</v>
      </c>
      <c r="B2" s="198"/>
      <c r="C2" s="198"/>
      <c r="D2" s="198"/>
      <c r="E2" s="198"/>
      <c r="F2" s="198"/>
      <c r="G2" s="198"/>
      <c r="H2" s="53">
        <f>LS_1!H2</f>
        <v>0</v>
      </c>
      <c r="I2" s="122" t="s">
        <v>2</v>
      </c>
      <c r="J2" s="123"/>
      <c r="K2" s="123"/>
      <c r="L2" s="123"/>
      <c r="M2" s="123"/>
      <c r="N2" s="123"/>
      <c r="O2" s="124"/>
      <c r="P2" s="49">
        <v>2</v>
      </c>
      <c r="Q2" s="125"/>
      <c r="R2" s="126"/>
      <c r="S2" s="50"/>
    </row>
    <row r="3" spans="1:55" ht="15" customHeight="1" x14ac:dyDescent="0.4">
      <c r="A3" s="197" t="s">
        <v>137</v>
      </c>
      <c r="B3" s="198"/>
      <c r="C3" s="198"/>
      <c r="D3" s="198"/>
      <c r="E3" s="198"/>
      <c r="F3" s="198"/>
      <c r="G3" s="198"/>
      <c r="H3" s="215">
        <f>LS_1!H3</f>
        <v>0</v>
      </c>
      <c r="I3" s="216"/>
      <c r="J3" s="216"/>
      <c r="K3" s="216"/>
      <c r="L3" s="216"/>
      <c r="M3" s="216"/>
      <c r="N3" s="216"/>
      <c r="O3" s="216"/>
      <c r="P3" s="216"/>
      <c r="Q3" s="216"/>
      <c r="R3" s="217"/>
      <c r="S3" s="50"/>
    </row>
    <row r="4" spans="1:55" s="11" customFormat="1" ht="31.5" customHeight="1" x14ac:dyDescent="0.4">
      <c r="A4" s="192" t="s">
        <v>138</v>
      </c>
      <c r="B4" s="193"/>
      <c r="C4" s="193"/>
      <c r="D4" s="193"/>
      <c r="E4" s="193"/>
      <c r="F4" s="193"/>
      <c r="G4" s="193"/>
      <c r="H4" s="194"/>
      <c r="I4" s="195"/>
      <c r="J4" s="195"/>
      <c r="K4" s="195"/>
      <c r="L4" s="195"/>
      <c r="M4" s="195"/>
      <c r="N4" s="195"/>
      <c r="O4" s="195"/>
      <c r="P4" s="195"/>
      <c r="Q4" s="195"/>
      <c r="R4" s="196"/>
      <c r="S4" s="50"/>
      <c r="T4" s="19"/>
      <c r="U4" s="19"/>
      <c r="V4" s="19"/>
      <c r="W4" s="19" t="s">
        <v>33</v>
      </c>
      <c r="X4" s="19">
        <v>0</v>
      </c>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row>
    <row r="5" spans="1:55" ht="15.75" customHeight="1" thickBot="1" x14ac:dyDescent="0.45">
      <c r="A5" s="185" t="s">
        <v>3</v>
      </c>
      <c r="B5" s="186"/>
      <c r="C5" s="186"/>
      <c r="D5" s="186"/>
      <c r="E5" s="186"/>
      <c r="F5" s="186"/>
      <c r="G5" s="186"/>
      <c r="H5" s="187" t="s">
        <v>90</v>
      </c>
      <c r="I5" s="188"/>
      <c r="J5" s="188"/>
      <c r="K5" s="186" t="s">
        <v>81</v>
      </c>
      <c r="L5" s="186"/>
      <c r="M5" s="186"/>
      <c r="N5" s="189" t="s">
        <v>90</v>
      </c>
      <c r="O5" s="190"/>
      <c r="P5" s="190"/>
      <c r="Q5" s="190"/>
      <c r="R5" s="191"/>
      <c r="S5" s="50"/>
      <c r="W5" s="17" t="s">
        <v>34</v>
      </c>
      <c r="X5" s="17">
        <v>1</v>
      </c>
    </row>
    <row r="6" spans="1:55" ht="15" customHeight="1" x14ac:dyDescent="0.4">
      <c r="W6" s="17" t="s">
        <v>8</v>
      </c>
      <c r="X6" s="17">
        <v>2</v>
      </c>
    </row>
    <row r="7" spans="1:55" ht="15" customHeight="1" x14ac:dyDescent="0.4">
      <c r="H7" s="51"/>
      <c r="I7" s="51"/>
      <c r="J7" s="51"/>
      <c r="K7" s="51"/>
      <c r="L7" s="51"/>
      <c r="W7" s="17" t="s">
        <v>35</v>
      </c>
      <c r="X7" s="17">
        <v>3</v>
      </c>
    </row>
    <row r="8" spans="1:55" ht="15" customHeight="1" x14ac:dyDescent="0.4">
      <c r="H8" s="51"/>
      <c r="I8" s="51"/>
      <c r="J8" s="51"/>
      <c r="K8" s="51"/>
      <c r="L8" s="51"/>
    </row>
    <row r="9" spans="1:55" ht="15.75" customHeight="1" thickBot="1" x14ac:dyDescent="0.45">
      <c r="A9" s="177" t="s">
        <v>126</v>
      </c>
      <c r="B9" s="177"/>
      <c r="C9" s="177"/>
      <c r="D9" s="177"/>
      <c r="E9" s="177"/>
      <c r="F9" s="177"/>
      <c r="G9" s="179" t="s">
        <v>113</v>
      </c>
      <c r="H9" s="179"/>
      <c r="I9" s="179"/>
      <c r="J9" s="179"/>
      <c r="K9" s="179"/>
      <c r="L9" s="179"/>
      <c r="M9" s="178" t="s">
        <v>127</v>
      </c>
      <c r="N9" s="178"/>
      <c r="O9" s="178"/>
      <c r="P9" s="178"/>
      <c r="Q9" s="178"/>
      <c r="R9" s="178"/>
      <c r="AA9" s="17" t="s">
        <v>70</v>
      </c>
      <c r="AB9" s="17" t="s">
        <v>71</v>
      </c>
      <c r="AC9" s="20" t="s">
        <v>72</v>
      </c>
    </row>
    <row r="10" spans="1:55" ht="30.75" customHeight="1" thickBot="1" x14ac:dyDescent="0.45">
      <c r="A10" s="15"/>
      <c r="B10" s="171" t="s">
        <v>74</v>
      </c>
      <c r="C10" s="172"/>
      <c r="D10" s="172"/>
      <c r="E10" s="172"/>
      <c r="F10" s="172"/>
      <c r="G10" s="172"/>
      <c r="H10" s="172"/>
      <c r="I10" s="172"/>
      <c r="J10" s="172"/>
      <c r="K10" s="172"/>
      <c r="L10" s="173"/>
      <c r="M10" s="174" t="s">
        <v>75</v>
      </c>
      <c r="N10" s="175"/>
      <c r="O10" s="174" t="s">
        <v>76</v>
      </c>
      <c r="P10" s="176"/>
      <c r="Q10" s="176"/>
      <c r="R10" s="176"/>
      <c r="S10" s="26" t="s">
        <v>78</v>
      </c>
      <c r="T10" s="24"/>
      <c r="U10" s="24"/>
      <c r="V10" s="25"/>
    </row>
    <row r="11" spans="1:55" s="1" customFormat="1" ht="29.25" customHeight="1" x14ac:dyDescent="0.4">
      <c r="A11" s="167" t="s">
        <v>14</v>
      </c>
      <c r="B11" s="9" t="s">
        <v>38</v>
      </c>
      <c r="C11" s="157" t="str">
        <f>LS_1!C11</f>
        <v>Die SuS entwickeln Kriterien, um den Einfluss zeitgemäßer Hard- und/oder Software beurteilen zu können.</v>
      </c>
      <c r="D11" s="157"/>
      <c r="E11" s="157"/>
      <c r="F11" s="157"/>
      <c r="G11" s="157"/>
      <c r="H11" s="157"/>
      <c r="I11" s="157"/>
      <c r="J11" s="157"/>
      <c r="K11" s="157"/>
      <c r="L11" s="158"/>
      <c r="M11" s="159"/>
      <c r="N11" s="160"/>
      <c r="O11" s="161"/>
      <c r="P11" s="162"/>
      <c r="Q11" s="162"/>
      <c r="R11" s="163"/>
      <c r="S11" s="38"/>
      <c r="T11" s="21">
        <f t="shared" ref="T11:T39" si="0">IF(OR(ISBLANK(M11),ISBLANK(C11)),-1,VLOOKUP(M11,$W$4:$X$7,2,)/3)</f>
        <v>-1</v>
      </c>
      <c r="U11" s="21">
        <f t="shared" ref="U11:U39" si="1">IF(ISNONTEXT(C11)=ISNONTEXT(M11),1,0)</f>
        <v>0</v>
      </c>
      <c r="V11" s="21">
        <f t="shared" ref="V11:V39" si="2">IF(PRODUCT($U$11:$U$39),T11,-1)</f>
        <v>-1</v>
      </c>
      <c r="W11" s="18"/>
      <c r="X11" s="18"/>
      <c r="Y11" s="18"/>
      <c r="Z11" s="18"/>
      <c r="AA11" s="22" t="str">
        <f>IF(ISBLANK(O11),"",CONCATENATE(AA10,$AA$9,$B11,$AB$9,O11))</f>
        <v/>
      </c>
      <c r="AB11" s="22" t="str">
        <f>IF(ISBLANK(S11),"",CONCATENATE(AB10,$AA$9,$B11,$AB$9,S11))</f>
        <v/>
      </c>
      <c r="AC11" s="17"/>
      <c r="AD11" s="23"/>
      <c r="AE11" s="18"/>
      <c r="AF11" s="18"/>
      <c r="AG11" s="23"/>
      <c r="AH11" s="18"/>
      <c r="AI11" s="18"/>
      <c r="AJ11" s="18"/>
      <c r="AK11" s="18"/>
      <c r="AL11" s="18"/>
      <c r="AM11" s="18"/>
      <c r="AN11" s="18"/>
      <c r="AO11" s="18"/>
      <c r="AP11" s="18"/>
      <c r="AQ11" s="18"/>
      <c r="AR11" s="18"/>
      <c r="AS11" s="18"/>
      <c r="AT11" s="18"/>
      <c r="AU11" s="18"/>
      <c r="AV11" s="18"/>
      <c r="AW11" s="18"/>
      <c r="AX11" s="18"/>
      <c r="AY11" s="18"/>
      <c r="AZ11" s="18"/>
      <c r="BA11" s="18"/>
      <c r="BB11" s="18"/>
      <c r="BC11" s="18"/>
    </row>
    <row r="12" spans="1:55" ht="29.25" customHeight="1" x14ac:dyDescent="0.4">
      <c r="A12" s="168"/>
      <c r="B12" s="10" t="s">
        <v>39</v>
      </c>
      <c r="C12" s="135" t="str">
        <f>LS_1!C12</f>
        <v>Die SuS reflektieren den Einfluss der genutzten Hard- und/oder Software auf ihre berufliche Tätigkeit.</v>
      </c>
      <c r="D12" s="135"/>
      <c r="E12" s="135"/>
      <c r="F12" s="135"/>
      <c r="G12" s="135"/>
      <c r="H12" s="135"/>
      <c r="I12" s="135"/>
      <c r="J12" s="135"/>
      <c r="K12" s="135"/>
      <c r="L12" s="136"/>
      <c r="M12" s="206"/>
      <c r="N12" s="207"/>
      <c r="O12" s="139"/>
      <c r="P12" s="140"/>
      <c r="Q12" s="140"/>
      <c r="R12" s="141"/>
      <c r="S12" s="39"/>
      <c r="T12" s="21">
        <f>IF(OR(ISBLANK(M12),ISBLANK(C12)),-1,VLOOKUP(M12,$W$4:$X$7,2,)/3)</f>
        <v>-1</v>
      </c>
      <c r="U12" s="21">
        <f>IF(ISNONTEXT(C12)=ISNONTEXT(M12),1,0)</f>
        <v>0</v>
      </c>
      <c r="V12" s="21">
        <f t="shared" si="2"/>
        <v>-1</v>
      </c>
      <c r="W12" s="18"/>
      <c r="X12" s="18"/>
      <c r="AA12" s="22" t="str">
        <f t="shared" ref="AA12:AA19" si="3">IF(ISBLANK(O12),AA11,CONCATENATE(AA11,$AC$9,$AA$9,B12,$AB$9,O12))</f>
        <v/>
      </c>
      <c r="AB12" s="22" t="str">
        <f>IF(ISBLANK(S12),AB11,CONCATENATE(AB11,$AC$9,$AA$9,B12,$AB$9,S12))</f>
        <v/>
      </c>
    </row>
    <row r="13" spans="1:55" ht="29.25" customHeight="1" x14ac:dyDescent="0.4">
      <c r="A13" s="168"/>
      <c r="B13" s="10" t="s">
        <v>40</v>
      </c>
      <c r="C13" s="135" t="str">
        <f>LS_1!C13</f>
        <v>Die SuS reflektieren den gesellschaftlichen Einfluss der genutzten Hard- und/oder Software.</v>
      </c>
      <c r="D13" s="135"/>
      <c r="E13" s="135"/>
      <c r="F13" s="135"/>
      <c r="G13" s="135"/>
      <c r="H13" s="135"/>
      <c r="I13" s="135"/>
      <c r="J13" s="135"/>
      <c r="K13" s="135"/>
      <c r="L13" s="136"/>
      <c r="M13" s="206"/>
      <c r="N13" s="207"/>
      <c r="O13" s="170"/>
      <c r="P13" s="140"/>
      <c r="Q13" s="140"/>
      <c r="R13" s="141"/>
      <c r="S13" s="39"/>
      <c r="T13" s="21">
        <f>IF(OR(ISBLANK(M13),ISBLANK(C13)),-1,VLOOKUP(M13,$W$4:$X$7,2,)/3)</f>
        <v>-1</v>
      </c>
      <c r="U13" s="21">
        <f>IF(ISNONTEXT(C13)=ISNONTEXT(M13),1,0)</f>
        <v>0</v>
      </c>
      <c r="V13" s="21">
        <f t="shared" si="2"/>
        <v>-1</v>
      </c>
      <c r="W13" s="18"/>
      <c r="X13" s="18"/>
      <c r="AA13" s="22" t="str">
        <f t="shared" si="3"/>
        <v/>
      </c>
      <c r="AB13" s="22" t="str">
        <f t="shared" ref="AB13:AB19" si="4">IF(ISBLANK(S13),AB12,CONCATENATE(AB12,$AC$9,$AA$9,B13,$AB$9,S13))</f>
        <v/>
      </c>
    </row>
    <row r="14" spans="1:55" ht="29.25" customHeight="1" x14ac:dyDescent="0.4">
      <c r="A14" s="168"/>
      <c r="B14" s="10" t="s">
        <v>41</v>
      </c>
      <c r="C14" s="135" t="str">
        <f>LS_1!C14</f>
        <v>Die SuS reflektieren den Einfluss der genutzten Hard- und/oder Software auf ihre persönliche Lebenswelt.</v>
      </c>
      <c r="D14" s="135"/>
      <c r="E14" s="135"/>
      <c r="F14" s="135"/>
      <c r="G14" s="135"/>
      <c r="H14" s="135"/>
      <c r="I14" s="135"/>
      <c r="J14" s="135"/>
      <c r="K14" s="135"/>
      <c r="L14" s="136"/>
      <c r="M14" s="206"/>
      <c r="N14" s="207"/>
      <c r="O14" s="139"/>
      <c r="P14" s="140"/>
      <c r="Q14" s="140"/>
      <c r="R14" s="141"/>
      <c r="S14" s="39"/>
      <c r="T14" s="21">
        <f>IF(OR(ISBLANK(M14),ISBLANK(C14)),-1,VLOOKUP(M14,$W$4:$X$7,2,)/3)</f>
        <v>-1</v>
      </c>
      <c r="U14" s="21">
        <f>IF(ISNONTEXT(C14)=ISNONTEXT(M14),1,0)</f>
        <v>0</v>
      </c>
      <c r="V14" s="21">
        <f t="shared" si="2"/>
        <v>-1</v>
      </c>
      <c r="W14" s="18"/>
      <c r="X14" s="18"/>
      <c r="AA14" s="22" t="str">
        <f t="shared" si="3"/>
        <v/>
      </c>
      <c r="AB14" s="22" t="str">
        <f t="shared" si="4"/>
        <v/>
      </c>
    </row>
    <row r="15" spans="1:55" ht="29.25" customHeight="1" x14ac:dyDescent="0.4">
      <c r="A15" s="168"/>
      <c r="B15" s="10" t="s">
        <v>42</v>
      </c>
      <c r="C15" s="135" t="str">
        <f>LS_1!C15</f>
        <v>Die SuS thematisieren technische Gefahren und Risiken der genutzten Hard- und/oder Software.</v>
      </c>
      <c r="D15" s="135"/>
      <c r="E15" s="135"/>
      <c r="F15" s="135"/>
      <c r="G15" s="135"/>
      <c r="H15" s="135"/>
      <c r="I15" s="135"/>
      <c r="J15" s="135"/>
      <c r="K15" s="135"/>
      <c r="L15" s="136"/>
      <c r="M15" s="206"/>
      <c r="N15" s="207"/>
      <c r="O15" s="139"/>
      <c r="P15" s="140"/>
      <c r="Q15" s="140"/>
      <c r="R15" s="141"/>
      <c r="S15" s="39"/>
      <c r="T15" s="21">
        <f>IF(OR(ISBLANK(M15),ISBLANK(C15)),-1,VLOOKUP(M15,$W$4:$X$7,2,)/3)</f>
        <v>-1</v>
      </c>
      <c r="U15" s="21">
        <f>IF(ISNONTEXT(C15)=ISNONTEXT(M15),1,0)</f>
        <v>0</v>
      </c>
      <c r="V15" s="21">
        <f t="shared" si="2"/>
        <v>-1</v>
      </c>
      <c r="W15" s="18"/>
      <c r="X15" s="18"/>
      <c r="AA15" s="22" t="str">
        <f t="shared" si="3"/>
        <v/>
      </c>
      <c r="AB15" s="22" t="str">
        <f t="shared" si="4"/>
        <v/>
      </c>
    </row>
    <row r="16" spans="1:55" ht="29.25" customHeight="1" x14ac:dyDescent="0.4">
      <c r="A16" s="168"/>
      <c r="B16" s="10" t="s">
        <v>43</v>
      </c>
      <c r="C16" s="135" t="str">
        <f>LS_1!C16</f>
        <v>Die SuS bewerten den Einsatz digitaler Medien aus dem Berufsfeld.</v>
      </c>
      <c r="D16" s="135"/>
      <c r="E16" s="135"/>
      <c r="F16" s="135"/>
      <c r="G16" s="135"/>
      <c r="H16" s="135"/>
      <c r="I16" s="135"/>
      <c r="J16" s="135"/>
      <c r="K16" s="135"/>
      <c r="L16" s="136"/>
      <c r="M16" s="206"/>
      <c r="N16" s="207"/>
      <c r="O16" s="139"/>
      <c r="P16" s="140"/>
      <c r="Q16" s="140"/>
      <c r="R16" s="141"/>
      <c r="S16" s="39"/>
      <c r="T16" s="21">
        <f t="shared" si="0"/>
        <v>-1</v>
      </c>
      <c r="U16" s="21">
        <f t="shared" si="1"/>
        <v>0</v>
      </c>
      <c r="V16" s="21">
        <f t="shared" si="2"/>
        <v>-1</v>
      </c>
      <c r="W16" s="18"/>
      <c r="X16" s="18"/>
      <c r="AA16" s="22" t="str">
        <f t="shared" si="3"/>
        <v/>
      </c>
      <c r="AB16" s="22" t="str">
        <f t="shared" si="4"/>
        <v/>
      </c>
    </row>
    <row r="17" spans="1:28" ht="29.25" customHeight="1" x14ac:dyDescent="0.4">
      <c r="A17" s="168"/>
      <c r="B17" s="10" t="s">
        <v>44</v>
      </c>
      <c r="C17" s="135" t="str">
        <f>LS_1!C17</f>
        <v>Die SuS reflektieren den Einsatz digitaler Medien zur Lernortkooperation und in anderen kooperativen Settings.</v>
      </c>
      <c r="D17" s="135"/>
      <c r="E17" s="135"/>
      <c r="F17" s="135"/>
      <c r="G17" s="135"/>
      <c r="H17" s="135"/>
      <c r="I17" s="135"/>
      <c r="J17" s="135"/>
      <c r="K17" s="135"/>
      <c r="L17" s="136"/>
      <c r="M17" s="206"/>
      <c r="N17" s="207"/>
      <c r="O17" s="139"/>
      <c r="P17" s="140"/>
      <c r="Q17" s="140"/>
      <c r="R17" s="141"/>
      <c r="S17" s="39"/>
      <c r="T17" s="21">
        <f t="shared" si="0"/>
        <v>-1</v>
      </c>
      <c r="U17" s="21">
        <f t="shared" si="1"/>
        <v>0</v>
      </c>
      <c r="V17" s="21">
        <f t="shared" si="2"/>
        <v>-1</v>
      </c>
      <c r="W17" s="18"/>
      <c r="X17" s="18"/>
      <c r="AA17" s="22" t="str">
        <f t="shared" si="3"/>
        <v/>
      </c>
      <c r="AB17" s="22" t="str">
        <f t="shared" si="4"/>
        <v/>
      </c>
    </row>
    <row r="18" spans="1:28" ht="29.25" customHeight="1" x14ac:dyDescent="0.4">
      <c r="A18" s="168"/>
      <c r="B18" s="54" t="s">
        <v>45</v>
      </c>
      <c r="C18" s="210">
        <f>LS_1!C18</f>
        <v>0</v>
      </c>
      <c r="D18" s="210"/>
      <c r="E18" s="210"/>
      <c r="F18" s="210"/>
      <c r="G18" s="210"/>
      <c r="H18" s="210"/>
      <c r="I18" s="210"/>
      <c r="J18" s="210"/>
      <c r="K18" s="210"/>
      <c r="L18" s="211"/>
      <c r="M18" s="206"/>
      <c r="N18" s="207"/>
      <c r="O18" s="139"/>
      <c r="P18" s="140"/>
      <c r="Q18" s="140"/>
      <c r="R18" s="141"/>
      <c r="S18" s="39"/>
      <c r="T18" s="21">
        <f t="shared" si="0"/>
        <v>-1</v>
      </c>
      <c r="U18" s="21">
        <f t="shared" si="1"/>
        <v>1</v>
      </c>
      <c r="V18" s="21">
        <f t="shared" si="2"/>
        <v>-1</v>
      </c>
      <c r="W18" s="18"/>
      <c r="X18" s="18"/>
      <c r="AA18" s="22" t="str">
        <f t="shared" si="3"/>
        <v/>
      </c>
      <c r="AB18" s="22" t="str">
        <f t="shared" si="4"/>
        <v/>
      </c>
    </row>
    <row r="19" spans="1:28" ht="29.25" customHeight="1" thickBot="1" x14ac:dyDescent="0.45">
      <c r="A19" s="169"/>
      <c r="B19" s="55" t="s">
        <v>46</v>
      </c>
      <c r="C19" s="202">
        <f>LS_1!C19</f>
        <v>0</v>
      </c>
      <c r="D19" s="202"/>
      <c r="E19" s="202"/>
      <c r="F19" s="202"/>
      <c r="G19" s="202"/>
      <c r="H19" s="202"/>
      <c r="I19" s="202"/>
      <c r="J19" s="202"/>
      <c r="K19" s="202"/>
      <c r="L19" s="203"/>
      <c r="M19" s="204"/>
      <c r="N19" s="205"/>
      <c r="O19" s="151"/>
      <c r="P19" s="152"/>
      <c r="Q19" s="152"/>
      <c r="R19" s="153"/>
      <c r="S19" s="40"/>
      <c r="T19" s="21">
        <f t="shared" si="0"/>
        <v>-1</v>
      </c>
      <c r="U19" s="21">
        <f t="shared" si="1"/>
        <v>1</v>
      </c>
      <c r="V19" s="21">
        <f t="shared" si="2"/>
        <v>-1</v>
      </c>
      <c r="W19" s="18"/>
      <c r="X19" s="18"/>
      <c r="AA19" s="22" t="str">
        <f t="shared" si="3"/>
        <v/>
      </c>
      <c r="AB19" s="22" t="str">
        <f t="shared" si="4"/>
        <v/>
      </c>
    </row>
    <row r="20" spans="1:28" ht="29.25" customHeight="1" x14ac:dyDescent="0.4">
      <c r="A20" s="164" t="s">
        <v>15</v>
      </c>
      <c r="B20" s="9" t="s">
        <v>47</v>
      </c>
      <c r="C20" s="157" t="str">
        <f>LS_1!C20</f>
        <v>Die SuS nutzen digitale Quellen zur Informationsbeschaffung.</v>
      </c>
      <c r="D20" s="157"/>
      <c r="E20" s="157"/>
      <c r="F20" s="157"/>
      <c r="G20" s="157"/>
      <c r="H20" s="157"/>
      <c r="I20" s="157"/>
      <c r="J20" s="157"/>
      <c r="K20" s="157"/>
      <c r="L20" s="158"/>
      <c r="M20" s="208"/>
      <c r="N20" s="209"/>
      <c r="O20" s="161"/>
      <c r="P20" s="162"/>
      <c r="Q20" s="162"/>
      <c r="R20" s="163"/>
      <c r="S20" s="41"/>
      <c r="T20" s="21">
        <f t="shared" si="0"/>
        <v>-1</v>
      </c>
      <c r="U20" s="21">
        <f t="shared" si="1"/>
        <v>0</v>
      </c>
      <c r="V20" s="21">
        <f t="shared" si="2"/>
        <v>-1</v>
      </c>
      <c r="X20" s="18"/>
      <c r="AA20" s="22" t="str">
        <f>IF(ISBLANK(O20),"",CONCATENATE(AA10,$AA$9,B20,$AB$9,O20))</f>
        <v/>
      </c>
      <c r="AB20" s="22" t="str">
        <f>IF(ISBLANK(S20),"",CONCATENATE(AB10,$AA$9,$B20,$AB$9,S20))</f>
        <v/>
      </c>
    </row>
    <row r="21" spans="1:28" ht="29.25" customHeight="1" x14ac:dyDescent="0.4">
      <c r="A21" s="165"/>
      <c r="B21" s="10" t="s">
        <v>48</v>
      </c>
      <c r="C21" s="135" t="str">
        <f>LS_1!C21</f>
        <v>Die SuS greifen auf digitale Ressourcen von Ausbildungsbeteiligten zu.</v>
      </c>
      <c r="D21" s="135"/>
      <c r="E21" s="135"/>
      <c r="F21" s="135"/>
      <c r="G21" s="135"/>
      <c r="H21" s="135"/>
      <c r="I21" s="135"/>
      <c r="J21" s="135"/>
      <c r="K21" s="135"/>
      <c r="L21" s="136"/>
      <c r="M21" s="206"/>
      <c r="N21" s="207"/>
      <c r="O21" s="139"/>
      <c r="P21" s="140"/>
      <c r="Q21" s="140"/>
      <c r="R21" s="141"/>
      <c r="S21" s="39"/>
      <c r="T21" s="21">
        <f t="shared" si="0"/>
        <v>-1</v>
      </c>
      <c r="U21" s="21">
        <f t="shared" si="1"/>
        <v>0</v>
      </c>
      <c r="V21" s="21">
        <f t="shared" si="2"/>
        <v>-1</v>
      </c>
      <c r="X21" s="18"/>
      <c r="AA21" s="22" t="str">
        <f t="shared" ref="AA21:AA30" si="5">IF(ISBLANK(O21),AA20,CONCATENATE(AA20,$AC$9,$AA$9,B21,$AB$9,O21))</f>
        <v/>
      </c>
      <c r="AB21" s="22" t="str">
        <f>IF(ISBLANK(S21),AB20,CONCATENATE(AB20,$AC$9,$AA$9,B21,$AB$9,S21))</f>
        <v/>
      </c>
    </row>
    <row r="22" spans="1:28" ht="29.25" customHeight="1" x14ac:dyDescent="0.4">
      <c r="A22" s="165"/>
      <c r="B22" s="10" t="s">
        <v>49</v>
      </c>
      <c r="C22" s="135" t="str">
        <f>LS_1!C22</f>
        <v>Die SuS verwenden zeitgemäße fachbereichsspezifische Software und Softwareumgebungen.</v>
      </c>
      <c r="D22" s="135"/>
      <c r="E22" s="135"/>
      <c r="F22" s="135"/>
      <c r="G22" s="135"/>
      <c r="H22" s="135"/>
      <c r="I22" s="135"/>
      <c r="J22" s="135"/>
      <c r="K22" s="135"/>
      <c r="L22" s="136"/>
      <c r="M22" s="206"/>
      <c r="N22" s="207"/>
      <c r="O22" s="139"/>
      <c r="P22" s="140"/>
      <c r="Q22" s="140"/>
      <c r="R22" s="141"/>
      <c r="S22" s="39"/>
      <c r="T22" s="21">
        <f t="shared" si="0"/>
        <v>-1</v>
      </c>
      <c r="U22" s="21">
        <f t="shared" si="1"/>
        <v>0</v>
      </c>
      <c r="V22" s="21">
        <f t="shared" si="2"/>
        <v>-1</v>
      </c>
      <c r="X22" s="18"/>
      <c r="AA22" s="22" t="str">
        <f t="shared" si="5"/>
        <v/>
      </c>
      <c r="AB22" s="22" t="str">
        <f t="shared" ref="AB22:AB30" si="6">IF(ISBLANK(S22),AB21,CONCATENATE(AB21,$AC$9,$AA$9,B22,$AB$9,S22))</f>
        <v/>
      </c>
    </row>
    <row r="23" spans="1:28" ht="29.25" customHeight="1" x14ac:dyDescent="0.4">
      <c r="A23" s="165"/>
      <c r="B23" s="10" t="s">
        <v>50</v>
      </c>
      <c r="C23" s="135" t="str">
        <f>LS_1!C23</f>
        <v>Die SuS erstellen Präsentationen, Kalkulationen und Dokumentationen in zeitgemäßen Softwareumgebungen.</v>
      </c>
      <c r="D23" s="135"/>
      <c r="E23" s="135"/>
      <c r="F23" s="135"/>
      <c r="G23" s="135"/>
      <c r="H23" s="135"/>
      <c r="I23" s="135"/>
      <c r="J23" s="135"/>
      <c r="K23" s="135"/>
      <c r="L23" s="136"/>
      <c r="M23" s="206"/>
      <c r="N23" s="207"/>
      <c r="O23" s="139"/>
      <c r="P23" s="140"/>
      <c r="Q23" s="140"/>
      <c r="R23" s="141"/>
      <c r="S23" s="39"/>
      <c r="T23" s="21">
        <f t="shared" si="0"/>
        <v>-1</v>
      </c>
      <c r="U23" s="21">
        <f t="shared" si="1"/>
        <v>0</v>
      </c>
      <c r="V23" s="21">
        <f t="shared" si="2"/>
        <v>-1</v>
      </c>
      <c r="X23" s="18"/>
      <c r="AA23" s="22" t="str">
        <f t="shared" si="5"/>
        <v/>
      </c>
      <c r="AB23" s="22" t="str">
        <f t="shared" si="6"/>
        <v/>
      </c>
    </row>
    <row r="24" spans="1:28" ht="29.25" customHeight="1" x14ac:dyDescent="0.4">
      <c r="A24" s="165"/>
      <c r="B24" s="10" t="s">
        <v>51</v>
      </c>
      <c r="C24" s="135" t="str">
        <f>LS_1!C24</f>
        <v>Die SuS setzen berufs- bzw. fachbereichsspezifische Hardware ein.</v>
      </c>
      <c r="D24" s="135"/>
      <c r="E24" s="135"/>
      <c r="F24" s="135"/>
      <c r="G24" s="135"/>
      <c r="H24" s="135"/>
      <c r="I24" s="135"/>
      <c r="J24" s="135"/>
      <c r="K24" s="135"/>
      <c r="L24" s="136"/>
      <c r="M24" s="206"/>
      <c r="N24" s="207"/>
      <c r="O24" s="139"/>
      <c r="P24" s="140"/>
      <c r="Q24" s="140"/>
      <c r="R24" s="141"/>
      <c r="S24" s="39"/>
      <c r="T24" s="21">
        <f t="shared" si="0"/>
        <v>-1</v>
      </c>
      <c r="U24" s="21">
        <f t="shared" si="1"/>
        <v>0</v>
      </c>
      <c r="V24" s="21">
        <f t="shared" si="2"/>
        <v>-1</v>
      </c>
      <c r="X24" s="18"/>
      <c r="AA24" s="22" t="str">
        <f t="shared" si="5"/>
        <v/>
      </c>
      <c r="AB24" s="22" t="str">
        <f t="shared" si="6"/>
        <v/>
      </c>
    </row>
    <row r="25" spans="1:28" ht="29.25" customHeight="1" x14ac:dyDescent="0.4">
      <c r="A25" s="165"/>
      <c r="B25" s="10" t="s">
        <v>52</v>
      </c>
      <c r="C25" s="135" t="str">
        <f>LS_1!C25</f>
        <v>Die SuS setzen zeitgemäße Hardware oder technologische Treiber ein.</v>
      </c>
      <c r="D25" s="135"/>
      <c r="E25" s="135"/>
      <c r="F25" s="135"/>
      <c r="G25" s="135"/>
      <c r="H25" s="135"/>
      <c r="I25" s="135"/>
      <c r="J25" s="135"/>
      <c r="K25" s="135"/>
      <c r="L25" s="136"/>
      <c r="M25" s="206"/>
      <c r="N25" s="207"/>
      <c r="O25" s="139"/>
      <c r="P25" s="140"/>
      <c r="Q25" s="140"/>
      <c r="R25" s="141"/>
      <c r="S25" s="39"/>
      <c r="T25" s="21">
        <f t="shared" si="0"/>
        <v>-1</v>
      </c>
      <c r="U25" s="21">
        <f t="shared" si="1"/>
        <v>0</v>
      </c>
      <c r="V25" s="21">
        <f t="shared" si="2"/>
        <v>-1</v>
      </c>
      <c r="X25" s="18"/>
      <c r="AA25" s="22" t="str">
        <f t="shared" si="5"/>
        <v/>
      </c>
      <c r="AB25" s="22" t="str">
        <f t="shared" si="6"/>
        <v/>
      </c>
    </row>
    <row r="26" spans="1:28" ht="29.25" customHeight="1" x14ac:dyDescent="0.4">
      <c r="A26" s="165"/>
      <c r="B26" s="10" t="s">
        <v>53</v>
      </c>
      <c r="C26" s="135" t="str">
        <f>LS_1!C26</f>
        <v>Die SuS wandeln Daten in unterschiedliche digitale Formate um.</v>
      </c>
      <c r="D26" s="135"/>
      <c r="E26" s="135"/>
      <c r="F26" s="135"/>
      <c r="G26" s="135"/>
      <c r="H26" s="135"/>
      <c r="I26" s="135"/>
      <c r="J26" s="135"/>
      <c r="K26" s="135"/>
      <c r="L26" s="136"/>
      <c r="M26" s="206"/>
      <c r="N26" s="207"/>
      <c r="O26" s="139"/>
      <c r="P26" s="140"/>
      <c r="Q26" s="140"/>
      <c r="R26" s="141"/>
      <c r="S26" s="39"/>
      <c r="T26" s="21">
        <f t="shared" si="0"/>
        <v>-1</v>
      </c>
      <c r="U26" s="21">
        <f t="shared" si="1"/>
        <v>0</v>
      </c>
      <c r="V26" s="21">
        <f t="shared" si="2"/>
        <v>-1</v>
      </c>
      <c r="X26" s="18"/>
      <c r="AA26" s="22" t="str">
        <f t="shared" si="5"/>
        <v/>
      </c>
      <c r="AB26" s="22" t="str">
        <f t="shared" si="6"/>
        <v/>
      </c>
    </row>
    <row r="27" spans="1:28" ht="29.25" customHeight="1" x14ac:dyDescent="0.4">
      <c r="A27" s="165"/>
      <c r="B27" s="10" t="s">
        <v>54</v>
      </c>
      <c r="C27" s="135" t="str">
        <f>LS_1!C27</f>
        <v xml:space="preserve">Die SuS gewährleisten den Datenaustausch zwischen unterschiedlichen Systemen. </v>
      </c>
      <c r="D27" s="135"/>
      <c r="E27" s="135"/>
      <c r="F27" s="135"/>
      <c r="G27" s="135"/>
      <c r="H27" s="135"/>
      <c r="I27" s="135"/>
      <c r="J27" s="135"/>
      <c r="K27" s="135"/>
      <c r="L27" s="136"/>
      <c r="M27" s="206"/>
      <c r="N27" s="207"/>
      <c r="O27" s="139"/>
      <c r="P27" s="140"/>
      <c r="Q27" s="140"/>
      <c r="R27" s="141"/>
      <c r="S27" s="39"/>
      <c r="T27" s="21">
        <f t="shared" si="0"/>
        <v>-1</v>
      </c>
      <c r="U27" s="21">
        <f t="shared" si="1"/>
        <v>0</v>
      </c>
      <c r="V27" s="21">
        <f t="shared" si="2"/>
        <v>-1</v>
      </c>
      <c r="X27" s="18"/>
      <c r="AA27" s="22" t="str">
        <f t="shared" si="5"/>
        <v/>
      </c>
      <c r="AB27" s="22" t="str">
        <f t="shared" si="6"/>
        <v/>
      </c>
    </row>
    <row r="28" spans="1:28" ht="29.25" customHeight="1" x14ac:dyDescent="0.4">
      <c r="A28" s="165"/>
      <c r="B28" s="10" t="s">
        <v>55</v>
      </c>
      <c r="C28" s="135" t="str">
        <f>LS_1!C28</f>
        <v>Die SuS nutzen Groupware als kooperative Unterrichtsform.</v>
      </c>
      <c r="D28" s="135"/>
      <c r="E28" s="135"/>
      <c r="F28" s="135"/>
      <c r="G28" s="135"/>
      <c r="H28" s="135"/>
      <c r="I28" s="135"/>
      <c r="J28" s="135"/>
      <c r="K28" s="135"/>
      <c r="L28" s="136"/>
      <c r="M28" s="206"/>
      <c r="N28" s="207"/>
      <c r="O28" s="139"/>
      <c r="P28" s="140"/>
      <c r="Q28" s="140"/>
      <c r="R28" s="141"/>
      <c r="S28" s="39"/>
      <c r="T28" s="21">
        <f t="shared" si="0"/>
        <v>-1</v>
      </c>
      <c r="U28" s="21">
        <f t="shared" si="1"/>
        <v>0</v>
      </c>
      <c r="V28" s="21">
        <f t="shared" si="2"/>
        <v>-1</v>
      </c>
      <c r="X28" s="18"/>
      <c r="AA28" s="22" t="str">
        <f t="shared" si="5"/>
        <v/>
      </c>
      <c r="AB28" s="22" t="str">
        <f t="shared" si="6"/>
        <v/>
      </c>
    </row>
    <row r="29" spans="1:28" ht="29.25" customHeight="1" x14ac:dyDescent="0.4">
      <c r="A29" s="165"/>
      <c r="B29" s="54" t="s">
        <v>56</v>
      </c>
      <c r="C29" s="210">
        <f>LS_1!C29</f>
        <v>0</v>
      </c>
      <c r="D29" s="210"/>
      <c r="E29" s="210"/>
      <c r="F29" s="210"/>
      <c r="G29" s="210"/>
      <c r="H29" s="210"/>
      <c r="I29" s="210"/>
      <c r="J29" s="210"/>
      <c r="K29" s="210"/>
      <c r="L29" s="211"/>
      <c r="M29" s="206"/>
      <c r="N29" s="207"/>
      <c r="O29" s="139"/>
      <c r="P29" s="140"/>
      <c r="Q29" s="140"/>
      <c r="R29" s="141"/>
      <c r="S29" s="39"/>
      <c r="T29" s="21">
        <f t="shared" si="0"/>
        <v>-1</v>
      </c>
      <c r="U29" s="21">
        <f t="shared" si="1"/>
        <v>1</v>
      </c>
      <c r="V29" s="21">
        <f t="shared" si="2"/>
        <v>-1</v>
      </c>
      <c r="X29" s="18"/>
      <c r="AA29" s="22" t="str">
        <f t="shared" si="5"/>
        <v/>
      </c>
      <c r="AB29" s="22" t="str">
        <f t="shared" si="6"/>
        <v/>
      </c>
    </row>
    <row r="30" spans="1:28" ht="29.25" customHeight="1" thickBot="1" x14ac:dyDescent="0.45">
      <c r="A30" s="166"/>
      <c r="B30" s="55" t="s">
        <v>57</v>
      </c>
      <c r="C30" s="202">
        <f>LS_1!C30</f>
        <v>0</v>
      </c>
      <c r="D30" s="202"/>
      <c r="E30" s="202"/>
      <c r="F30" s="202"/>
      <c r="G30" s="202"/>
      <c r="H30" s="202"/>
      <c r="I30" s="202"/>
      <c r="J30" s="202"/>
      <c r="K30" s="202"/>
      <c r="L30" s="203"/>
      <c r="M30" s="204"/>
      <c r="N30" s="205"/>
      <c r="O30" s="151"/>
      <c r="P30" s="152"/>
      <c r="Q30" s="152"/>
      <c r="R30" s="153"/>
      <c r="S30" s="40"/>
      <c r="T30" s="21">
        <f t="shared" si="0"/>
        <v>-1</v>
      </c>
      <c r="U30" s="21">
        <f t="shared" si="1"/>
        <v>1</v>
      </c>
      <c r="V30" s="21">
        <f t="shared" si="2"/>
        <v>-1</v>
      </c>
      <c r="X30" s="18"/>
      <c r="AA30" s="22" t="str">
        <f t="shared" si="5"/>
        <v/>
      </c>
      <c r="AB30" s="22" t="str">
        <f t="shared" si="6"/>
        <v/>
      </c>
    </row>
    <row r="31" spans="1:28" ht="29.25" customHeight="1" x14ac:dyDescent="0.4">
      <c r="A31" s="154" t="s">
        <v>16</v>
      </c>
      <c r="B31" s="9" t="s">
        <v>58</v>
      </c>
      <c r="C31" s="157" t="str">
        <f>LS_1!C31</f>
        <v>Die SuS berücksichtigen die Anforderungen des Urheberrechts mit Lizenz- und Nutzungsrechten.</v>
      </c>
      <c r="D31" s="157"/>
      <c r="E31" s="157"/>
      <c r="F31" s="157"/>
      <c r="G31" s="157"/>
      <c r="H31" s="157"/>
      <c r="I31" s="157"/>
      <c r="J31" s="157"/>
      <c r="K31" s="157"/>
      <c r="L31" s="158"/>
      <c r="M31" s="208"/>
      <c r="N31" s="209"/>
      <c r="O31" s="161"/>
      <c r="P31" s="162"/>
      <c r="Q31" s="162"/>
      <c r="R31" s="163"/>
      <c r="S31" s="41"/>
      <c r="T31" s="21">
        <f t="shared" si="0"/>
        <v>-1</v>
      </c>
      <c r="U31" s="21">
        <f t="shared" si="1"/>
        <v>0</v>
      </c>
      <c r="V31" s="21">
        <f t="shared" si="2"/>
        <v>-1</v>
      </c>
      <c r="X31" s="18"/>
      <c r="AA31" s="22" t="str">
        <f>IF(ISBLANK(O31),"",CONCATENATE(AA10,$AA$9,B31,$AB$9,O31))</f>
        <v/>
      </c>
      <c r="AB31" s="22" t="str">
        <f>IF(ISBLANK(S31),"",CONCATENATE(AB10,$AA$9,$B31,$AB$9,S31))</f>
        <v/>
      </c>
    </row>
    <row r="32" spans="1:28" ht="29.25" customHeight="1" x14ac:dyDescent="0.4">
      <c r="A32" s="155"/>
      <c r="B32" s="10" t="s">
        <v>59</v>
      </c>
      <c r="C32" s="135" t="str">
        <f>LS_1!C32</f>
        <v>Die SuS setzen Anforderungen an Datensicherheit um.</v>
      </c>
      <c r="D32" s="135"/>
      <c r="E32" s="135"/>
      <c r="F32" s="135"/>
      <c r="G32" s="135"/>
      <c r="H32" s="135"/>
      <c r="I32" s="135"/>
      <c r="J32" s="135"/>
      <c r="K32" s="135"/>
      <c r="L32" s="136"/>
      <c r="M32" s="206"/>
      <c r="N32" s="207"/>
      <c r="O32" s="139"/>
      <c r="P32" s="140"/>
      <c r="Q32" s="140"/>
      <c r="R32" s="141"/>
      <c r="S32" s="39"/>
      <c r="T32" s="21">
        <f t="shared" si="0"/>
        <v>-1</v>
      </c>
      <c r="U32" s="21">
        <f t="shared" si="1"/>
        <v>0</v>
      </c>
      <c r="V32" s="21">
        <f t="shared" si="2"/>
        <v>-1</v>
      </c>
      <c r="X32" s="18"/>
      <c r="AA32" s="22" t="str">
        <f t="shared" ref="AA32:AA39" si="7">IF(ISBLANK(O32),AA31,CONCATENATE(AA31,$AC$9,$AA$9,B32,$AB$9,O32))</f>
        <v/>
      </c>
      <c r="AB32" s="22" t="str">
        <f>IF(ISBLANK(S32),AB31,CONCATENATE(AB31,$AC$9,$AA$9,B32,$AB$9,S32))</f>
        <v/>
      </c>
    </row>
    <row r="33" spans="1:30" ht="29.25" customHeight="1" x14ac:dyDescent="0.4">
      <c r="A33" s="155"/>
      <c r="B33" s="10" t="s">
        <v>60</v>
      </c>
      <c r="C33" s="135" t="str">
        <f>LS_1!C33</f>
        <v>Die SuS setzen Anforderungen des Datenschutzes um.</v>
      </c>
      <c r="D33" s="135"/>
      <c r="E33" s="135"/>
      <c r="F33" s="135"/>
      <c r="G33" s="135"/>
      <c r="H33" s="135"/>
      <c r="I33" s="135"/>
      <c r="J33" s="135"/>
      <c r="K33" s="135"/>
      <c r="L33" s="136"/>
      <c r="M33" s="206"/>
      <c r="N33" s="207"/>
      <c r="O33" s="139"/>
      <c r="P33" s="140"/>
      <c r="Q33" s="140"/>
      <c r="R33" s="141"/>
      <c r="S33" s="39"/>
      <c r="T33" s="21">
        <f t="shared" si="0"/>
        <v>-1</v>
      </c>
      <c r="U33" s="21">
        <f t="shared" si="1"/>
        <v>0</v>
      </c>
      <c r="V33" s="21">
        <f t="shared" si="2"/>
        <v>-1</v>
      </c>
      <c r="X33" s="18"/>
      <c r="AA33" s="22" t="str">
        <f t="shared" si="7"/>
        <v/>
      </c>
      <c r="AB33" s="22" t="str">
        <f t="shared" ref="AB33:AB39" si="8">IF(ISBLANK(S33),AB32,CONCATENATE(AB32,$AC$9,$AA$9,B33,$AB$9,S33))</f>
        <v/>
      </c>
    </row>
    <row r="34" spans="1:30" ht="29.25" customHeight="1" x14ac:dyDescent="0.4">
      <c r="A34" s="155"/>
      <c r="B34" s="10" t="s">
        <v>61</v>
      </c>
      <c r="C34" s="135" t="str">
        <f>LS_1!C34</f>
        <v>Die SuS setzen algorithmische Problemlösungsstrategien für das Verständnis von Softwareentwicklung ein.</v>
      </c>
      <c r="D34" s="135"/>
      <c r="E34" s="135"/>
      <c r="F34" s="135"/>
      <c r="G34" s="135"/>
      <c r="H34" s="135"/>
      <c r="I34" s="135"/>
      <c r="J34" s="135"/>
      <c r="K34" s="135"/>
      <c r="L34" s="136"/>
      <c r="M34" s="206"/>
      <c r="N34" s="207"/>
      <c r="O34" s="139"/>
      <c r="P34" s="140"/>
      <c r="Q34" s="140"/>
      <c r="R34" s="141"/>
      <c r="S34" s="39"/>
      <c r="T34" s="21">
        <f t="shared" si="0"/>
        <v>-1</v>
      </c>
      <c r="U34" s="21">
        <f t="shared" si="1"/>
        <v>0</v>
      </c>
      <c r="V34" s="21">
        <f t="shared" si="2"/>
        <v>-1</v>
      </c>
      <c r="X34" s="18"/>
      <c r="AA34" s="22" t="str">
        <f t="shared" si="7"/>
        <v/>
      </c>
      <c r="AB34" s="22" t="str">
        <f t="shared" si="8"/>
        <v/>
      </c>
    </row>
    <row r="35" spans="1:30" ht="29.25" customHeight="1" x14ac:dyDescent="0.4">
      <c r="A35" s="155"/>
      <c r="B35" s="10" t="s">
        <v>62</v>
      </c>
      <c r="C35" s="135" t="str">
        <f>LS_1!C35</f>
        <v>Die SuS konfigurieren Hard- und/oder Software für Arbeits- und Geschäftsprozesse.</v>
      </c>
      <c r="D35" s="135"/>
      <c r="E35" s="135"/>
      <c r="F35" s="135"/>
      <c r="G35" s="135"/>
      <c r="H35" s="135"/>
      <c r="I35" s="135"/>
      <c r="J35" s="135"/>
      <c r="K35" s="135"/>
      <c r="L35" s="136"/>
      <c r="M35" s="206"/>
      <c r="N35" s="207"/>
      <c r="O35" s="139"/>
      <c r="P35" s="140"/>
      <c r="Q35" s="140"/>
      <c r="R35" s="141"/>
      <c r="S35" s="39"/>
      <c r="T35" s="21">
        <f t="shared" si="0"/>
        <v>-1</v>
      </c>
      <c r="U35" s="21">
        <f t="shared" si="1"/>
        <v>0</v>
      </c>
      <c r="V35" s="21">
        <f t="shared" si="2"/>
        <v>-1</v>
      </c>
      <c r="X35" s="18"/>
      <c r="AA35" s="22" t="str">
        <f t="shared" si="7"/>
        <v/>
      </c>
      <c r="AB35" s="22" t="str">
        <f t="shared" si="8"/>
        <v/>
      </c>
    </row>
    <row r="36" spans="1:30" ht="29.25" customHeight="1" x14ac:dyDescent="0.4">
      <c r="A36" s="155"/>
      <c r="B36" s="10" t="s">
        <v>63</v>
      </c>
      <c r="C36" s="135" t="str">
        <f>LS_1!C36</f>
        <v>Die SuS nehmen individuelle Konfigurationen an Hard- und/oder Software vor.</v>
      </c>
      <c r="D36" s="135"/>
      <c r="E36" s="135"/>
      <c r="F36" s="135"/>
      <c r="G36" s="135"/>
      <c r="H36" s="135"/>
      <c r="I36" s="135"/>
      <c r="J36" s="135"/>
      <c r="K36" s="135"/>
      <c r="L36" s="136"/>
      <c r="M36" s="206"/>
      <c r="N36" s="207"/>
      <c r="O36" s="139"/>
      <c r="P36" s="140"/>
      <c r="Q36" s="140"/>
      <c r="R36" s="141"/>
      <c r="S36" s="39"/>
      <c r="T36" s="21">
        <f t="shared" si="0"/>
        <v>-1</v>
      </c>
      <c r="U36" s="21">
        <f t="shared" si="1"/>
        <v>0</v>
      </c>
      <c r="V36" s="21">
        <f t="shared" si="2"/>
        <v>-1</v>
      </c>
      <c r="X36" s="18"/>
      <c r="AA36" s="22" t="str">
        <f t="shared" si="7"/>
        <v/>
      </c>
      <c r="AB36" s="22" t="str">
        <f t="shared" si="8"/>
        <v/>
      </c>
    </row>
    <row r="37" spans="1:30" ht="29.25" customHeight="1" x14ac:dyDescent="0.4">
      <c r="A37" s="155"/>
      <c r="B37" s="10" t="s">
        <v>64</v>
      </c>
      <c r="C37" s="135" t="str">
        <f>LS_1!C37</f>
        <v>Die SuS analysieren  Aufbau,  Kommunikation und Funktionsweise vernetzter Systeme.</v>
      </c>
      <c r="D37" s="135"/>
      <c r="E37" s="135"/>
      <c r="F37" s="135"/>
      <c r="G37" s="135"/>
      <c r="H37" s="135"/>
      <c r="I37" s="135"/>
      <c r="J37" s="135"/>
      <c r="K37" s="135"/>
      <c r="L37" s="136"/>
      <c r="M37" s="206"/>
      <c r="N37" s="207"/>
      <c r="O37" s="139"/>
      <c r="P37" s="140"/>
      <c r="Q37" s="140"/>
      <c r="R37" s="141"/>
      <c r="S37" s="39"/>
      <c r="T37" s="21">
        <f t="shared" si="0"/>
        <v>-1</v>
      </c>
      <c r="U37" s="21">
        <f t="shared" si="1"/>
        <v>0</v>
      </c>
      <c r="V37" s="21">
        <f t="shared" si="2"/>
        <v>-1</v>
      </c>
      <c r="X37" s="18"/>
      <c r="AA37" s="22" t="str">
        <f t="shared" si="7"/>
        <v/>
      </c>
      <c r="AB37" s="22" t="str">
        <f t="shared" si="8"/>
        <v/>
      </c>
    </row>
    <row r="38" spans="1:30" ht="29.25" customHeight="1" x14ac:dyDescent="0.4">
      <c r="A38" s="155"/>
      <c r="B38" s="54" t="s">
        <v>65</v>
      </c>
      <c r="C38" s="210">
        <f>LS_1!C38</f>
        <v>0</v>
      </c>
      <c r="D38" s="210"/>
      <c r="E38" s="210"/>
      <c r="F38" s="210"/>
      <c r="G38" s="210"/>
      <c r="H38" s="210"/>
      <c r="I38" s="210"/>
      <c r="J38" s="210"/>
      <c r="K38" s="210"/>
      <c r="L38" s="211"/>
      <c r="M38" s="206"/>
      <c r="N38" s="207"/>
      <c r="O38" s="139"/>
      <c r="P38" s="140"/>
      <c r="Q38" s="140"/>
      <c r="R38" s="141"/>
      <c r="S38" s="39"/>
      <c r="T38" s="21">
        <f t="shared" si="0"/>
        <v>-1</v>
      </c>
      <c r="U38" s="21">
        <f t="shared" si="1"/>
        <v>1</v>
      </c>
      <c r="V38" s="21">
        <f t="shared" si="2"/>
        <v>-1</v>
      </c>
      <c r="X38" s="18"/>
      <c r="AA38" s="22" t="str">
        <f t="shared" si="7"/>
        <v/>
      </c>
      <c r="AB38" s="22" t="str">
        <f t="shared" si="8"/>
        <v/>
      </c>
    </row>
    <row r="39" spans="1:30" ht="29.25" customHeight="1" thickBot="1" x14ac:dyDescent="0.45">
      <c r="A39" s="156"/>
      <c r="B39" s="55" t="s">
        <v>66</v>
      </c>
      <c r="C39" s="202">
        <f>LS_1!C39</f>
        <v>0</v>
      </c>
      <c r="D39" s="202"/>
      <c r="E39" s="202"/>
      <c r="F39" s="202"/>
      <c r="G39" s="202"/>
      <c r="H39" s="202"/>
      <c r="I39" s="202"/>
      <c r="J39" s="202"/>
      <c r="K39" s="202"/>
      <c r="L39" s="203"/>
      <c r="M39" s="204"/>
      <c r="N39" s="205"/>
      <c r="O39" s="151"/>
      <c r="P39" s="152"/>
      <c r="Q39" s="152"/>
      <c r="R39" s="153"/>
      <c r="S39" s="40"/>
      <c r="T39" s="21">
        <f t="shared" si="0"/>
        <v>-1</v>
      </c>
      <c r="U39" s="21">
        <f t="shared" si="1"/>
        <v>1</v>
      </c>
      <c r="V39" s="21">
        <f t="shared" si="2"/>
        <v>-1</v>
      </c>
      <c r="X39" s="18"/>
      <c r="AA39" s="22" t="str">
        <f t="shared" si="7"/>
        <v/>
      </c>
      <c r="AB39" s="22" t="str">
        <f t="shared" si="8"/>
        <v/>
      </c>
    </row>
    <row r="41" spans="1:30" x14ac:dyDescent="0.4">
      <c r="Q41" s="31"/>
      <c r="R41" s="31"/>
      <c r="X41" s="18"/>
    </row>
    <row r="42" spans="1:30" x14ac:dyDescent="0.4">
      <c r="A42" s="102" t="s">
        <v>5</v>
      </c>
      <c r="B42" s="103"/>
      <c r="C42" s="103"/>
      <c r="D42" s="103"/>
      <c r="E42" s="103"/>
      <c r="F42" s="103"/>
      <c r="G42" s="103"/>
      <c r="H42" s="103"/>
      <c r="I42" s="103"/>
      <c r="J42" s="103"/>
      <c r="K42" s="104"/>
      <c r="Q42" s="32" t="s">
        <v>67</v>
      </c>
      <c r="R42" s="81" t="str">
        <f>IFERROR(AVERAGEIFS(T11:T19,T11:T19,"&gt;=0")*PRODUCT(U11:U39),"")</f>
        <v/>
      </c>
      <c r="S42" s="28"/>
      <c r="T42" s="29"/>
      <c r="U42" s="29"/>
      <c r="V42" s="29" t="str">
        <f>R42</f>
        <v/>
      </c>
      <c r="W42" s="29"/>
      <c r="X42" s="29"/>
      <c r="Y42" s="29"/>
      <c r="Z42" s="29"/>
      <c r="AA42" s="29"/>
      <c r="AB42" s="29"/>
      <c r="AC42" s="29"/>
      <c r="AD42" s="30"/>
    </row>
    <row r="43" spans="1:30" x14ac:dyDescent="0.4">
      <c r="A43" s="105">
        <f>$H$1</f>
        <v>0</v>
      </c>
      <c r="B43" s="106"/>
      <c r="C43" s="106"/>
      <c r="D43" s="106"/>
      <c r="E43" s="106"/>
      <c r="F43" s="106"/>
      <c r="G43" s="106"/>
      <c r="H43" s="106"/>
      <c r="I43" s="106"/>
      <c r="J43" s="106"/>
      <c r="K43" s="107"/>
      <c r="Q43" s="33" t="s">
        <v>68</v>
      </c>
      <c r="R43" s="82" t="str">
        <f>IFERROR(AVERAGEIFS(T20:T30,T20:T30,"&gt;=0")*PRODUCT(U11:U39),"")</f>
        <v/>
      </c>
      <c r="S43" s="28"/>
      <c r="T43" s="29"/>
      <c r="U43" s="29"/>
      <c r="V43" s="29" t="str">
        <f>R43</f>
        <v/>
      </c>
      <c r="W43" s="29"/>
      <c r="X43" s="29"/>
      <c r="Y43" s="29"/>
      <c r="Z43" s="29"/>
      <c r="AA43" s="29"/>
      <c r="AB43" s="29"/>
      <c r="AC43" s="29"/>
      <c r="AD43" s="30"/>
    </row>
    <row r="44" spans="1:30" x14ac:dyDescent="0.4">
      <c r="A44" s="108"/>
      <c r="B44" s="109"/>
      <c r="C44" s="109"/>
      <c r="D44" s="109"/>
      <c r="E44" s="109"/>
      <c r="F44" s="109"/>
      <c r="G44" s="109"/>
      <c r="H44" s="109"/>
      <c r="I44" s="109"/>
      <c r="J44" s="109"/>
      <c r="K44" s="110"/>
      <c r="Q44" s="34" t="s">
        <v>69</v>
      </c>
      <c r="R44" s="83" t="str">
        <f>IFERROR(AVERAGEIFS(T31:T39,T31:T39,"&gt;=0")*PRODUCT(U11:U39),"")</f>
        <v/>
      </c>
      <c r="S44" s="28"/>
      <c r="T44" s="29"/>
      <c r="U44" s="29"/>
      <c r="V44" s="29" t="str">
        <f>R44</f>
        <v/>
      </c>
      <c r="W44" s="29"/>
      <c r="X44" s="29"/>
      <c r="Y44" s="29"/>
      <c r="Z44" s="29"/>
      <c r="AA44" s="29"/>
      <c r="AB44" s="29"/>
      <c r="AC44" s="29"/>
      <c r="AD44" s="30"/>
    </row>
    <row r="45" spans="1:30" x14ac:dyDescent="0.4">
      <c r="A45" s="102" t="str">
        <f>CONCATENATE("Lernfeld ",$H$2," : ")</f>
        <v xml:space="preserve">Lernfeld 0 : </v>
      </c>
      <c r="B45" s="103"/>
      <c r="C45" s="103"/>
      <c r="D45" s="103"/>
      <c r="E45" s="103"/>
      <c r="F45" s="103"/>
      <c r="G45" s="103"/>
      <c r="H45" s="103"/>
      <c r="I45" s="103"/>
      <c r="J45" s="103"/>
      <c r="K45" s="104"/>
      <c r="R45" s="84"/>
      <c r="S45" s="27"/>
      <c r="T45" s="27"/>
      <c r="U45" s="27"/>
      <c r="V45" s="27"/>
      <c r="W45" s="27"/>
      <c r="X45" s="27"/>
      <c r="Y45" s="27"/>
      <c r="Z45" s="27"/>
      <c r="AA45" s="27"/>
      <c r="AB45" s="27"/>
      <c r="AC45" s="27"/>
    </row>
    <row r="46" spans="1:30" ht="15" customHeight="1" x14ac:dyDescent="0.4">
      <c r="A46" s="105">
        <f>$H$3</f>
        <v>0</v>
      </c>
      <c r="B46" s="106"/>
      <c r="C46" s="106"/>
      <c r="D46" s="106"/>
      <c r="E46" s="106"/>
      <c r="F46" s="106"/>
      <c r="G46" s="106"/>
      <c r="H46" s="106"/>
      <c r="I46" s="106"/>
      <c r="J46" s="106"/>
      <c r="K46" s="107"/>
      <c r="R46" s="84"/>
      <c r="S46" s="27"/>
      <c r="T46" s="27"/>
      <c r="U46" s="27"/>
      <c r="V46" s="27"/>
      <c r="W46" s="27"/>
      <c r="X46" s="27"/>
      <c r="Y46" s="27"/>
      <c r="Z46" s="27"/>
      <c r="AA46" s="27"/>
      <c r="AB46" s="27"/>
      <c r="AC46" s="27"/>
    </row>
    <row r="47" spans="1:30" x14ac:dyDescent="0.4">
      <c r="A47" s="108"/>
      <c r="B47" s="109"/>
      <c r="C47" s="109"/>
      <c r="D47" s="109"/>
      <c r="E47" s="109"/>
      <c r="F47" s="109"/>
      <c r="G47" s="109"/>
      <c r="H47" s="109"/>
      <c r="I47" s="109"/>
      <c r="J47" s="109"/>
      <c r="K47" s="110"/>
      <c r="R47" s="84"/>
      <c r="S47" s="27"/>
      <c r="T47" s="27"/>
      <c r="U47" s="27"/>
      <c r="V47" s="27"/>
      <c r="W47" s="27"/>
      <c r="X47" s="27"/>
      <c r="Y47" s="27"/>
      <c r="Z47" s="27"/>
      <c r="AA47" s="27"/>
      <c r="AB47" s="27"/>
      <c r="AC47" s="27"/>
    </row>
    <row r="48" spans="1:30" x14ac:dyDescent="0.4">
      <c r="A48" s="99" t="str">
        <f>CONCATENATE("Lernsituation ",$H$2,".",$P$2," : ")</f>
        <v xml:space="preserve">Lernsituation 0.2 : </v>
      </c>
      <c r="B48" s="100"/>
      <c r="C48" s="100"/>
      <c r="D48" s="100"/>
      <c r="E48" s="100"/>
      <c r="F48" s="100"/>
      <c r="G48" s="100"/>
      <c r="H48" s="100"/>
      <c r="I48" s="100"/>
      <c r="J48" s="100"/>
      <c r="K48" s="101"/>
      <c r="R48" s="84"/>
      <c r="S48" s="27"/>
      <c r="T48" s="27"/>
      <c r="U48" s="27"/>
      <c r="V48" s="27"/>
      <c r="W48" s="27"/>
      <c r="X48" s="27"/>
      <c r="Y48" s="27"/>
      <c r="Z48" s="27"/>
      <c r="AA48" s="27"/>
      <c r="AB48" s="27"/>
      <c r="AC48" s="27"/>
    </row>
    <row r="49" spans="1:29" ht="15" customHeight="1" x14ac:dyDescent="0.4">
      <c r="A49" s="105">
        <f>$H$4</f>
        <v>0</v>
      </c>
      <c r="B49" s="106"/>
      <c r="C49" s="106"/>
      <c r="D49" s="106"/>
      <c r="E49" s="106"/>
      <c r="F49" s="106"/>
      <c r="G49" s="106"/>
      <c r="H49" s="106"/>
      <c r="I49" s="106"/>
      <c r="J49" s="106"/>
      <c r="K49" s="107"/>
      <c r="R49" s="84"/>
      <c r="S49" s="27"/>
      <c r="T49" s="27"/>
      <c r="U49" s="27"/>
      <c r="V49" s="27"/>
      <c r="W49" s="27"/>
      <c r="X49" s="27"/>
      <c r="Y49" s="27"/>
      <c r="Z49" s="27"/>
      <c r="AA49" s="27"/>
      <c r="AB49" s="27"/>
      <c r="AC49" s="27"/>
    </row>
    <row r="50" spans="1:29" x14ac:dyDescent="0.4">
      <c r="A50" s="108"/>
      <c r="B50" s="109"/>
      <c r="C50" s="109"/>
      <c r="D50" s="109"/>
      <c r="E50" s="109"/>
      <c r="F50" s="109"/>
      <c r="G50" s="109"/>
      <c r="H50" s="109"/>
      <c r="I50" s="109"/>
      <c r="J50" s="109"/>
      <c r="K50" s="110"/>
      <c r="R50" s="84"/>
      <c r="S50" s="27"/>
      <c r="T50" s="27"/>
      <c r="U50" s="27"/>
      <c r="V50" s="27"/>
      <c r="W50" s="27"/>
      <c r="X50" s="27"/>
      <c r="Y50" s="27"/>
      <c r="Z50" s="27"/>
      <c r="AA50" s="27"/>
      <c r="AB50" s="27"/>
      <c r="AC50" s="27"/>
    </row>
    <row r="51" spans="1:29" x14ac:dyDescent="0.4">
      <c r="A51" s="119" t="s">
        <v>37</v>
      </c>
      <c r="B51" s="120"/>
      <c r="C51" s="121" t="str">
        <f>$H$5</f>
        <v>-</v>
      </c>
      <c r="D51" s="113"/>
      <c r="E51" s="114"/>
      <c r="F51" s="119" t="s">
        <v>36</v>
      </c>
      <c r="G51" s="120"/>
      <c r="H51" s="113" t="str">
        <f>$N$5</f>
        <v>-</v>
      </c>
      <c r="I51" s="113"/>
      <c r="J51" s="113"/>
      <c r="K51" s="114"/>
      <c r="R51" s="84"/>
    </row>
    <row r="52" spans="1:29" ht="15" thickBot="1" x14ac:dyDescent="0.45">
      <c r="R52" s="84"/>
    </row>
    <row r="53" spans="1:29" x14ac:dyDescent="0.4">
      <c r="A53" s="97" t="s">
        <v>73</v>
      </c>
      <c r="B53" s="98"/>
      <c r="C53" s="61" t="s">
        <v>122</v>
      </c>
      <c r="D53" s="58"/>
      <c r="E53" s="58"/>
      <c r="F53" s="58"/>
      <c r="G53" s="58"/>
      <c r="H53" s="58"/>
      <c r="I53" s="58"/>
      <c r="J53" s="58"/>
      <c r="K53" s="58"/>
      <c r="L53" s="58"/>
      <c r="M53" s="64"/>
      <c r="N53" s="115" t="s">
        <v>121</v>
      </c>
      <c r="O53" s="115"/>
      <c r="P53" s="115"/>
      <c r="Q53" s="116"/>
      <c r="R53" s="85" t="s">
        <v>120</v>
      </c>
    </row>
    <row r="54" spans="1:29" x14ac:dyDescent="0.4">
      <c r="A54" s="146" t="s">
        <v>14</v>
      </c>
      <c r="B54" s="59" t="str">
        <f>B11</f>
        <v>MK1</v>
      </c>
      <c r="C54" s="134" t="str">
        <f>C11</f>
        <v>Die SuS entwickeln Kriterien, um den Einfluss zeitgemäßer Hard- und/oder Software beurteilen zu können.</v>
      </c>
      <c r="D54" s="134"/>
      <c r="E54" s="134"/>
      <c r="F54" s="134"/>
      <c r="G54" s="134"/>
      <c r="H54" s="134"/>
      <c r="I54" s="134"/>
      <c r="J54" s="134"/>
      <c r="K54" s="134"/>
      <c r="L54" s="134"/>
      <c r="M54" s="134"/>
      <c r="N54" s="134"/>
      <c r="O54" s="134"/>
      <c r="P54" s="134"/>
      <c r="Q54" s="134"/>
      <c r="R54" s="77">
        <f t="shared" ref="R54:R82" si="9">V11</f>
        <v>-1</v>
      </c>
    </row>
    <row r="55" spans="1:29" x14ac:dyDescent="0.4">
      <c r="A55" s="147"/>
      <c r="B55" s="7" t="str">
        <f t="shared" ref="B55:C70" si="10">B12</f>
        <v>MK2</v>
      </c>
      <c r="C55" s="112" t="str">
        <f>C12</f>
        <v>Die SuS reflektieren den Einfluss der genutzten Hard- und/oder Software auf ihre berufliche Tätigkeit.</v>
      </c>
      <c r="D55" s="112"/>
      <c r="E55" s="112"/>
      <c r="F55" s="112"/>
      <c r="G55" s="112"/>
      <c r="H55" s="112"/>
      <c r="I55" s="112"/>
      <c r="J55" s="112"/>
      <c r="K55" s="112"/>
      <c r="L55" s="112"/>
      <c r="M55" s="112"/>
      <c r="N55" s="112"/>
      <c r="O55" s="112"/>
      <c r="P55" s="112"/>
      <c r="Q55" s="112"/>
      <c r="R55" s="78">
        <f t="shared" si="9"/>
        <v>-1</v>
      </c>
    </row>
    <row r="56" spans="1:29" x14ac:dyDescent="0.4">
      <c r="A56" s="147"/>
      <c r="B56" s="7" t="str">
        <f t="shared" si="10"/>
        <v>MK3</v>
      </c>
      <c r="C56" s="112" t="str">
        <f>C13</f>
        <v>Die SuS reflektieren den gesellschaftlichen Einfluss der genutzten Hard- und/oder Software.</v>
      </c>
      <c r="D56" s="112"/>
      <c r="E56" s="112"/>
      <c r="F56" s="112"/>
      <c r="G56" s="112"/>
      <c r="H56" s="112"/>
      <c r="I56" s="112"/>
      <c r="J56" s="112"/>
      <c r="K56" s="112"/>
      <c r="L56" s="112"/>
      <c r="M56" s="112"/>
      <c r="N56" s="112"/>
      <c r="O56" s="112"/>
      <c r="P56" s="112"/>
      <c r="Q56" s="112"/>
      <c r="R56" s="78">
        <f t="shared" si="9"/>
        <v>-1</v>
      </c>
    </row>
    <row r="57" spans="1:29" x14ac:dyDescent="0.4">
      <c r="A57" s="147"/>
      <c r="B57" s="7" t="str">
        <f t="shared" si="10"/>
        <v>MK4</v>
      </c>
      <c r="C57" s="112" t="str">
        <f>C14</f>
        <v>Die SuS reflektieren den Einfluss der genutzten Hard- und/oder Software auf ihre persönliche Lebenswelt.</v>
      </c>
      <c r="D57" s="112"/>
      <c r="E57" s="112"/>
      <c r="F57" s="112"/>
      <c r="G57" s="112"/>
      <c r="H57" s="112"/>
      <c r="I57" s="112"/>
      <c r="J57" s="112"/>
      <c r="K57" s="112"/>
      <c r="L57" s="112"/>
      <c r="M57" s="112"/>
      <c r="N57" s="112"/>
      <c r="O57" s="112"/>
      <c r="P57" s="112"/>
      <c r="Q57" s="112"/>
      <c r="R57" s="78">
        <f t="shared" si="9"/>
        <v>-1</v>
      </c>
    </row>
    <row r="58" spans="1:29" x14ac:dyDescent="0.4">
      <c r="A58" s="147"/>
      <c r="B58" s="7" t="str">
        <f t="shared" si="10"/>
        <v>MK5</v>
      </c>
      <c r="C58" s="112" t="str">
        <f>C15</f>
        <v>Die SuS thematisieren technische Gefahren und Risiken der genutzten Hard- und/oder Software.</v>
      </c>
      <c r="D58" s="112"/>
      <c r="E58" s="112"/>
      <c r="F58" s="112"/>
      <c r="G58" s="112"/>
      <c r="H58" s="112"/>
      <c r="I58" s="112"/>
      <c r="J58" s="112"/>
      <c r="K58" s="112"/>
      <c r="L58" s="112"/>
      <c r="M58" s="112"/>
      <c r="N58" s="112"/>
      <c r="O58" s="112"/>
      <c r="P58" s="112"/>
      <c r="Q58" s="112"/>
      <c r="R58" s="78">
        <f t="shared" si="9"/>
        <v>-1</v>
      </c>
    </row>
    <row r="59" spans="1:29" x14ac:dyDescent="0.4">
      <c r="A59" s="147"/>
      <c r="B59" s="7" t="str">
        <f t="shared" si="10"/>
        <v>MK6</v>
      </c>
      <c r="C59" s="112" t="str">
        <f t="shared" si="10"/>
        <v>Die SuS bewerten den Einsatz digitaler Medien aus dem Berufsfeld.</v>
      </c>
      <c r="D59" s="112"/>
      <c r="E59" s="112"/>
      <c r="F59" s="112"/>
      <c r="G59" s="112"/>
      <c r="H59" s="112"/>
      <c r="I59" s="112"/>
      <c r="J59" s="112"/>
      <c r="K59" s="112"/>
      <c r="L59" s="112"/>
      <c r="M59" s="112"/>
      <c r="N59" s="112"/>
      <c r="O59" s="112"/>
      <c r="P59" s="112"/>
      <c r="Q59" s="112"/>
      <c r="R59" s="78">
        <f t="shared" si="9"/>
        <v>-1</v>
      </c>
    </row>
    <row r="60" spans="1:29" x14ac:dyDescent="0.4">
      <c r="A60" s="147"/>
      <c r="B60" s="7" t="str">
        <f t="shared" si="10"/>
        <v>MK7</v>
      </c>
      <c r="C60" s="112" t="str">
        <f t="shared" si="10"/>
        <v>Die SuS reflektieren den Einsatz digitaler Medien zur Lernortkooperation und in anderen kooperativen Settings.</v>
      </c>
      <c r="D60" s="112"/>
      <c r="E60" s="112"/>
      <c r="F60" s="112"/>
      <c r="G60" s="112"/>
      <c r="H60" s="112"/>
      <c r="I60" s="112"/>
      <c r="J60" s="112"/>
      <c r="K60" s="112"/>
      <c r="L60" s="112"/>
      <c r="M60" s="112"/>
      <c r="N60" s="112"/>
      <c r="O60" s="112"/>
      <c r="P60" s="112"/>
      <c r="Q60" s="112"/>
      <c r="R60" s="78">
        <f t="shared" si="9"/>
        <v>-1</v>
      </c>
    </row>
    <row r="61" spans="1:29" x14ac:dyDescent="0.4">
      <c r="A61" s="147"/>
      <c r="B61" s="7" t="str">
        <f t="shared" si="10"/>
        <v>MK8</v>
      </c>
      <c r="C61" s="112">
        <f t="shared" si="10"/>
        <v>0</v>
      </c>
      <c r="D61" s="112"/>
      <c r="E61" s="112"/>
      <c r="F61" s="112"/>
      <c r="G61" s="112"/>
      <c r="H61" s="112"/>
      <c r="I61" s="112"/>
      <c r="J61" s="112"/>
      <c r="K61" s="112"/>
      <c r="L61" s="112"/>
      <c r="M61" s="112"/>
      <c r="N61" s="112"/>
      <c r="O61" s="112"/>
      <c r="P61" s="112"/>
      <c r="Q61" s="112"/>
      <c r="R61" s="78">
        <f t="shared" si="9"/>
        <v>-1</v>
      </c>
    </row>
    <row r="62" spans="1:29" ht="15" thickBot="1" x14ac:dyDescent="0.45">
      <c r="A62" s="148"/>
      <c r="B62" s="8" t="str">
        <f t="shared" si="10"/>
        <v>MK9</v>
      </c>
      <c r="C62" s="127">
        <f t="shared" si="10"/>
        <v>0</v>
      </c>
      <c r="D62" s="127"/>
      <c r="E62" s="127"/>
      <c r="F62" s="127"/>
      <c r="G62" s="127"/>
      <c r="H62" s="127"/>
      <c r="I62" s="127"/>
      <c r="J62" s="127"/>
      <c r="K62" s="127"/>
      <c r="L62" s="127"/>
      <c r="M62" s="127"/>
      <c r="N62" s="127"/>
      <c r="O62" s="127"/>
      <c r="P62" s="127"/>
      <c r="Q62" s="127"/>
      <c r="R62" s="79">
        <f t="shared" si="9"/>
        <v>-1</v>
      </c>
    </row>
    <row r="63" spans="1:29" x14ac:dyDescent="0.4">
      <c r="A63" s="131" t="s">
        <v>15</v>
      </c>
      <c r="B63" s="6" t="str">
        <f t="shared" si="10"/>
        <v>AK1</v>
      </c>
      <c r="C63" s="111" t="str">
        <f t="shared" si="10"/>
        <v>Die SuS nutzen digitale Quellen zur Informationsbeschaffung.</v>
      </c>
      <c r="D63" s="111"/>
      <c r="E63" s="111"/>
      <c r="F63" s="111"/>
      <c r="G63" s="111"/>
      <c r="H63" s="111"/>
      <c r="I63" s="111"/>
      <c r="J63" s="111"/>
      <c r="K63" s="111"/>
      <c r="L63" s="111"/>
      <c r="M63" s="111"/>
      <c r="N63" s="111"/>
      <c r="O63" s="111"/>
      <c r="P63" s="111"/>
      <c r="Q63" s="111"/>
      <c r="R63" s="80">
        <f t="shared" si="9"/>
        <v>-1</v>
      </c>
    </row>
    <row r="64" spans="1:29" x14ac:dyDescent="0.4">
      <c r="A64" s="132"/>
      <c r="B64" s="7" t="str">
        <f t="shared" si="10"/>
        <v>AK2</v>
      </c>
      <c r="C64" s="112" t="str">
        <f t="shared" si="10"/>
        <v>Die SuS greifen auf digitale Ressourcen von Ausbildungsbeteiligten zu.</v>
      </c>
      <c r="D64" s="112"/>
      <c r="E64" s="112"/>
      <c r="F64" s="112"/>
      <c r="G64" s="112"/>
      <c r="H64" s="112"/>
      <c r="I64" s="112"/>
      <c r="J64" s="112"/>
      <c r="K64" s="112"/>
      <c r="L64" s="112"/>
      <c r="M64" s="112"/>
      <c r="N64" s="112"/>
      <c r="O64" s="112"/>
      <c r="P64" s="112"/>
      <c r="Q64" s="112"/>
      <c r="R64" s="78">
        <f t="shared" si="9"/>
        <v>-1</v>
      </c>
    </row>
    <row r="65" spans="1:18" x14ac:dyDescent="0.4">
      <c r="A65" s="132"/>
      <c r="B65" s="7" t="str">
        <f t="shared" si="10"/>
        <v>AK3</v>
      </c>
      <c r="C65" s="112" t="str">
        <f t="shared" si="10"/>
        <v>Die SuS verwenden zeitgemäße fachbereichsspezifische Software und Softwareumgebungen.</v>
      </c>
      <c r="D65" s="112"/>
      <c r="E65" s="112"/>
      <c r="F65" s="112"/>
      <c r="G65" s="112"/>
      <c r="H65" s="112"/>
      <c r="I65" s="112"/>
      <c r="J65" s="112"/>
      <c r="K65" s="112"/>
      <c r="L65" s="112"/>
      <c r="M65" s="112"/>
      <c r="N65" s="112"/>
      <c r="O65" s="112"/>
      <c r="P65" s="112"/>
      <c r="Q65" s="112"/>
      <c r="R65" s="78">
        <f t="shared" si="9"/>
        <v>-1</v>
      </c>
    </row>
    <row r="66" spans="1:18" x14ac:dyDescent="0.4">
      <c r="A66" s="132"/>
      <c r="B66" s="7" t="str">
        <f t="shared" si="10"/>
        <v>AK4</v>
      </c>
      <c r="C66" s="112" t="str">
        <f t="shared" si="10"/>
        <v>Die SuS erstellen Präsentationen, Kalkulationen und Dokumentationen in zeitgemäßen Softwareumgebungen.</v>
      </c>
      <c r="D66" s="112"/>
      <c r="E66" s="112"/>
      <c r="F66" s="112"/>
      <c r="G66" s="112"/>
      <c r="H66" s="112"/>
      <c r="I66" s="112"/>
      <c r="J66" s="112"/>
      <c r="K66" s="112"/>
      <c r="L66" s="112"/>
      <c r="M66" s="112"/>
      <c r="N66" s="112"/>
      <c r="O66" s="112"/>
      <c r="P66" s="112"/>
      <c r="Q66" s="112"/>
      <c r="R66" s="78">
        <f t="shared" si="9"/>
        <v>-1</v>
      </c>
    </row>
    <row r="67" spans="1:18" x14ac:dyDescent="0.4">
      <c r="A67" s="132"/>
      <c r="B67" s="7" t="str">
        <f t="shared" si="10"/>
        <v>AK5</v>
      </c>
      <c r="C67" s="112" t="str">
        <f t="shared" si="10"/>
        <v>Die SuS setzen berufs- bzw. fachbereichsspezifische Hardware ein.</v>
      </c>
      <c r="D67" s="112"/>
      <c r="E67" s="112"/>
      <c r="F67" s="112"/>
      <c r="G67" s="112"/>
      <c r="H67" s="112"/>
      <c r="I67" s="112"/>
      <c r="J67" s="112"/>
      <c r="K67" s="112"/>
      <c r="L67" s="112"/>
      <c r="M67" s="112"/>
      <c r="N67" s="112"/>
      <c r="O67" s="112"/>
      <c r="P67" s="112"/>
      <c r="Q67" s="112"/>
      <c r="R67" s="78">
        <f t="shared" si="9"/>
        <v>-1</v>
      </c>
    </row>
    <row r="68" spans="1:18" x14ac:dyDescent="0.4">
      <c r="A68" s="132"/>
      <c r="B68" s="7" t="str">
        <f t="shared" si="10"/>
        <v>AK6</v>
      </c>
      <c r="C68" s="112" t="str">
        <f t="shared" si="10"/>
        <v>Die SuS setzen zeitgemäße Hardware oder technologische Treiber ein.</v>
      </c>
      <c r="D68" s="112"/>
      <c r="E68" s="112"/>
      <c r="F68" s="112"/>
      <c r="G68" s="112"/>
      <c r="H68" s="112"/>
      <c r="I68" s="112"/>
      <c r="J68" s="112"/>
      <c r="K68" s="112"/>
      <c r="L68" s="112"/>
      <c r="M68" s="112"/>
      <c r="N68" s="112"/>
      <c r="O68" s="112"/>
      <c r="P68" s="112"/>
      <c r="Q68" s="112"/>
      <c r="R68" s="78">
        <f t="shared" si="9"/>
        <v>-1</v>
      </c>
    </row>
    <row r="69" spans="1:18" x14ac:dyDescent="0.4">
      <c r="A69" s="132"/>
      <c r="B69" s="7" t="str">
        <f t="shared" si="10"/>
        <v>AK7</v>
      </c>
      <c r="C69" s="112" t="str">
        <f t="shared" si="10"/>
        <v>Die SuS wandeln Daten in unterschiedliche digitale Formate um.</v>
      </c>
      <c r="D69" s="112"/>
      <c r="E69" s="112"/>
      <c r="F69" s="112"/>
      <c r="G69" s="112"/>
      <c r="H69" s="112"/>
      <c r="I69" s="112"/>
      <c r="J69" s="112"/>
      <c r="K69" s="112"/>
      <c r="L69" s="112"/>
      <c r="M69" s="112"/>
      <c r="N69" s="112"/>
      <c r="O69" s="112"/>
      <c r="P69" s="112"/>
      <c r="Q69" s="112"/>
      <c r="R69" s="78">
        <f t="shared" si="9"/>
        <v>-1</v>
      </c>
    </row>
    <row r="70" spans="1:18" x14ac:dyDescent="0.4">
      <c r="A70" s="132"/>
      <c r="B70" s="7" t="str">
        <f t="shared" si="10"/>
        <v>AK8</v>
      </c>
      <c r="C70" s="112" t="str">
        <f t="shared" si="10"/>
        <v xml:space="preserve">Die SuS gewährleisten den Datenaustausch zwischen unterschiedlichen Systemen. </v>
      </c>
      <c r="D70" s="112"/>
      <c r="E70" s="112"/>
      <c r="F70" s="112"/>
      <c r="G70" s="112"/>
      <c r="H70" s="112"/>
      <c r="I70" s="112"/>
      <c r="J70" s="112"/>
      <c r="K70" s="112"/>
      <c r="L70" s="112"/>
      <c r="M70" s="112"/>
      <c r="N70" s="112"/>
      <c r="O70" s="112"/>
      <c r="P70" s="112"/>
      <c r="Q70" s="112"/>
      <c r="R70" s="78">
        <f t="shared" si="9"/>
        <v>-1</v>
      </c>
    </row>
    <row r="71" spans="1:18" x14ac:dyDescent="0.4">
      <c r="A71" s="132"/>
      <c r="B71" s="7" t="str">
        <f t="shared" ref="B71:C82" si="11">B28</f>
        <v>AK9</v>
      </c>
      <c r="C71" s="112" t="str">
        <f t="shared" si="11"/>
        <v>Die SuS nutzen Groupware als kooperative Unterrichtsform.</v>
      </c>
      <c r="D71" s="112"/>
      <c r="E71" s="112"/>
      <c r="F71" s="112"/>
      <c r="G71" s="112"/>
      <c r="H71" s="112"/>
      <c r="I71" s="112"/>
      <c r="J71" s="112"/>
      <c r="K71" s="112"/>
      <c r="L71" s="112"/>
      <c r="M71" s="112"/>
      <c r="N71" s="112"/>
      <c r="O71" s="112"/>
      <c r="P71" s="112"/>
      <c r="Q71" s="112"/>
      <c r="R71" s="78">
        <f t="shared" si="9"/>
        <v>-1</v>
      </c>
    </row>
    <row r="72" spans="1:18" x14ac:dyDescent="0.4">
      <c r="A72" s="132"/>
      <c r="B72" s="7" t="str">
        <f t="shared" si="11"/>
        <v>AK10</v>
      </c>
      <c r="C72" s="112">
        <f t="shared" si="11"/>
        <v>0</v>
      </c>
      <c r="D72" s="112"/>
      <c r="E72" s="112"/>
      <c r="F72" s="112"/>
      <c r="G72" s="112"/>
      <c r="H72" s="112"/>
      <c r="I72" s="112"/>
      <c r="J72" s="112"/>
      <c r="K72" s="112"/>
      <c r="L72" s="112"/>
      <c r="M72" s="112"/>
      <c r="N72" s="112"/>
      <c r="O72" s="112"/>
      <c r="P72" s="112"/>
      <c r="Q72" s="112"/>
      <c r="R72" s="78">
        <f t="shared" si="9"/>
        <v>-1</v>
      </c>
    </row>
    <row r="73" spans="1:18" ht="15" thickBot="1" x14ac:dyDescent="0.45">
      <c r="A73" s="133"/>
      <c r="B73" s="8" t="str">
        <f t="shared" si="11"/>
        <v>AK11</v>
      </c>
      <c r="C73" s="127">
        <f t="shared" si="11"/>
        <v>0</v>
      </c>
      <c r="D73" s="127"/>
      <c r="E73" s="127"/>
      <c r="F73" s="127"/>
      <c r="G73" s="127"/>
      <c r="H73" s="127"/>
      <c r="I73" s="127"/>
      <c r="J73" s="127"/>
      <c r="K73" s="127"/>
      <c r="L73" s="127"/>
      <c r="M73" s="127"/>
      <c r="N73" s="127"/>
      <c r="O73" s="127"/>
      <c r="P73" s="127"/>
      <c r="Q73" s="127"/>
      <c r="R73" s="79">
        <f t="shared" si="9"/>
        <v>-1</v>
      </c>
    </row>
    <row r="74" spans="1:18" x14ac:dyDescent="0.4">
      <c r="A74" s="128" t="s">
        <v>16</v>
      </c>
      <c r="B74" s="6" t="str">
        <f t="shared" si="11"/>
        <v>IG1</v>
      </c>
      <c r="C74" s="111" t="str">
        <f t="shared" si="11"/>
        <v>Die SuS berücksichtigen die Anforderungen des Urheberrechts mit Lizenz- und Nutzungsrechten.</v>
      </c>
      <c r="D74" s="111"/>
      <c r="E74" s="111"/>
      <c r="F74" s="111"/>
      <c r="G74" s="111"/>
      <c r="H74" s="111"/>
      <c r="I74" s="111"/>
      <c r="J74" s="111"/>
      <c r="K74" s="111"/>
      <c r="L74" s="111"/>
      <c r="M74" s="111"/>
      <c r="N74" s="111"/>
      <c r="O74" s="111"/>
      <c r="P74" s="111"/>
      <c r="Q74" s="111"/>
      <c r="R74" s="80">
        <f t="shared" si="9"/>
        <v>-1</v>
      </c>
    </row>
    <row r="75" spans="1:18" x14ac:dyDescent="0.4">
      <c r="A75" s="129"/>
      <c r="B75" s="7" t="str">
        <f t="shared" si="11"/>
        <v>IG2</v>
      </c>
      <c r="C75" s="112" t="str">
        <f t="shared" si="11"/>
        <v>Die SuS setzen Anforderungen an Datensicherheit um.</v>
      </c>
      <c r="D75" s="112"/>
      <c r="E75" s="112"/>
      <c r="F75" s="112"/>
      <c r="G75" s="112"/>
      <c r="H75" s="112"/>
      <c r="I75" s="112"/>
      <c r="J75" s="112"/>
      <c r="K75" s="112"/>
      <c r="L75" s="112"/>
      <c r="M75" s="112"/>
      <c r="N75" s="112"/>
      <c r="O75" s="112"/>
      <c r="P75" s="112"/>
      <c r="Q75" s="112"/>
      <c r="R75" s="78">
        <f t="shared" si="9"/>
        <v>-1</v>
      </c>
    </row>
    <row r="76" spans="1:18" x14ac:dyDescent="0.4">
      <c r="A76" s="129"/>
      <c r="B76" s="7" t="str">
        <f t="shared" si="11"/>
        <v>IG3</v>
      </c>
      <c r="C76" s="112" t="str">
        <f t="shared" si="11"/>
        <v>Die SuS setzen Anforderungen des Datenschutzes um.</v>
      </c>
      <c r="D76" s="112"/>
      <c r="E76" s="112"/>
      <c r="F76" s="112"/>
      <c r="G76" s="112"/>
      <c r="H76" s="112"/>
      <c r="I76" s="112"/>
      <c r="J76" s="112"/>
      <c r="K76" s="112"/>
      <c r="L76" s="112"/>
      <c r="M76" s="112"/>
      <c r="N76" s="112"/>
      <c r="O76" s="112"/>
      <c r="P76" s="112"/>
      <c r="Q76" s="112"/>
      <c r="R76" s="78">
        <f t="shared" si="9"/>
        <v>-1</v>
      </c>
    </row>
    <row r="77" spans="1:18" x14ac:dyDescent="0.4">
      <c r="A77" s="129"/>
      <c r="B77" s="7" t="str">
        <f t="shared" si="11"/>
        <v>IG4</v>
      </c>
      <c r="C77" s="112" t="str">
        <f t="shared" si="11"/>
        <v>Die SuS setzen algorithmische Problemlösungsstrategien für das Verständnis von Softwareentwicklung ein.</v>
      </c>
      <c r="D77" s="112"/>
      <c r="E77" s="112"/>
      <c r="F77" s="112"/>
      <c r="G77" s="112"/>
      <c r="H77" s="112"/>
      <c r="I77" s="112"/>
      <c r="J77" s="112"/>
      <c r="K77" s="112"/>
      <c r="L77" s="112"/>
      <c r="M77" s="112"/>
      <c r="N77" s="112"/>
      <c r="O77" s="112"/>
      <c r="P77" s="112"/>
      <c r="Q77" s="112"/>
      <c r="R77" s="78">
        <f t="shared" si="9"/>
        <v>-1</v>
      </c>
    </row>
    <row r="78" spans="1:18" x14ac:dyDescent="0.4">
      <c r="A78" s="129"/>
      <c r="B78" s="7" t="str">
        <f t="shared" si="11"/>
        <v>IG5</v>
      </c>
      <c r="C78" s="112" t="str">
        <f t="shared" si="11"/>
        <v>Die SuS konfigurieren Hard- und/oder Software für Arbeits- und Geschäftsprozesse.</v>
      </c>
      <c r="D78" s="112"/>
      <c r="E78" s="112"/>
      <c r="F78" s="112"/>
      <c r="G78" s="112"/>
      <c r="H78" s="112"/>
      <c r="I78" s="112"/>
      <c r="J78" s="112"/>
      <c r="K78" s="112"/>
      <c r="L78" s="112"/>
      <c r="M78" s="112"/>
      <c r="N78" s="112"/>
      <c r="O78" s="112"/>
      <c r="P78" s="112"/>
      <c r="Q78" s="112"/>
      <c r="R78" s="78">
        <f t="shared" si="9"/>
        <v>-1</v>
      </c>
    </row>
    <row r="79" spans="1:18" x14ac:dyDescent="0.4">
      <c r="A79" s="129"/>
      <c r="B79" s="7" t="str">
        <f t="shared" si="11"/>
        <v>IG6</v>
      </c>
      <c r="C79" s="112" t="str">
        <f t="shared" si="11"/>
        <v>Die SuS nehmen individuelle Konfigurationen an Hard- und/oder Software vor.</v>
      </c>
      <c r="D79" s="112"/>
      <c r="E79" s="112"/>
      <c r="F79" s="112"/>
      <c r="G79" s="112"/>
      <c r="H79" s="112"/>
      <c r="I79" s="112"/>
      <c r="J79" s="112"/>
      <c r="K79" s="112"/>
      <c r="L79" s="112"/>
      <c r="M79" s="112"/>
      <c r="N79" s="112"/>
      <c r="O79" s="112"/>
      <c r="P79" s="112"/>
      <c r="Q79" s="112"/>
      <c r="R79" s="78">
        <f t="shared" si="9"/>
        <v>-1</v>
      </c>
    </row>
    <row r="80" spans="1:18" x14ac:dyDescent="0.4">
      <c r="A80" s="129"/>
      <c r="B80" s="7" t="str">
        <f t="shared" si="11"/>
        <v>IG7</v>
      </c>
      <c r="C80" s="112" t="str">
        <f t="shared" si="11"/>
        <v>Die SuS analysieren  Aufbau,  Kommunikation und Funktionsweise vernetzter Systeme.</v>
      </c>
      <c r="D80" s="112"/>
      <c r="E80" s="112"/>
      <c r="F80" s="112"/>
      <c r="G80" s="112"/>
      <c r="H80" s="112"/>
      <c r="I80" s="112"/>
      <c r="J80" s="112"/>
      <c r="K80" s="112"/>
      <c r="L80" s="112"/>
      <c r="M80" s="112"/>
      <c r="N80" s="112"/>
      <c r="O80" s="112"/>
      <c r="P80" s="112"/>
      <c r="Q80" s="112"/>
      <c r="R80" s="78">
        <f t="shared" si="9"/>
        <v>-1</v>
      </c>
    </row>
    <row r="81" spans="1:18" x14ac:dyDescent="0.4">
      <c r="A81" s="129"/>
      <c r="B81" s="7" t="str">
        <f t="shared" si="11"/>
        <v>IG8</v>
      </c>
      <c r="C81" s="112">
        <f t="shared" si="11"/>
        <v>0</v>
      </c>
      <c r="D81" s="112"/>
      <c r="E81" s="112"/>
      <c r="F81" s="112"/>
      <c r="G81" s="112"/>
      <c r="H81" s="112"/>
      <c r="I81" s="112"/>
      <c r="J81" s="112"/>
      <c r="K81" s="112"/>
      <c r="L81" s="112"/>
      <c r="M81" s="112"/>
      <c r="N81" s="112"/>
      <c r="O81" s="112"/>
      <c r="P81" s="112"/>
      <c r="Q81" s="112"/>
      <c r="R81" s="78">
        <f t="shared" si="9"/>
        <v>-1</v>
      </c>
    </row>
    <row r="82" spans="1:18" ht="15" thickBot="1" x14ac:dyDescent="0.45">
      <c r="A82" s="130"/>
      <c r="B82" s="8" t="str">
        <f t="shared" si="11"/>
        <v>IG9</v>
      </c>
      <c r="C82" s="127">
        <f t="shared" si="11"/>
        <v>0</v>
      </c>
      <c r="D82" s="127"/>
      <c r="E82" s="127"/>
      <c r="F82" s="127"/>
      <c r="G82" s="127"/>
      <c r="H82" s="127"/>
      <c r="I82" s="127"/>
      <c r="J82" s="127"/>
      <c r="K82" s="127"/>
      <c r="L82" s="127"/>
      <c r="M82" s="127"/>
      <c r="N82" s="127"/>
      <c r="O82" s="127"/>
      <c r="P82" s="127"/>
      <c r="Q82" s="127"/>
      <c r="R82" s="79">
        <f t="shared" si="9"/>
        <v>-1</v>
      </c>
    </row>
    <row r="83" spans="1:18" ht="12" customHeight="1" x14ac:dyDescent="0.4">
      <c r="R83" s="16" t="str">
        <f ca="1">MID(CELL("Dateiname"),SEARCH("[",CELL("Dateiname"))+1,SEARCH("]",CELL("Dateiname"))-SEARCH("[",CELL("Dateiname"))-1)</f>
        <v>Tool_Ver_J final.xlsx</v>
      </c>
    </row>
    <row r="84" spans="1:18" x14ac:dyDescent="0.4">
      <c r="A84" s="102" t="s">
        <v>5</v>
      </c>
      <c r="B84" s="103"/>
      <c r="C84" s="103"/>
      <c r="D84" s="103"/>
      <c r="E84" s="103"/>
      <c r="F84" s="103"/>
      <c r="G84" s="103"/>
      <c r="H84" s="103"/>
      <c r="I84" s="103"/>
      <c r="J84" s="103"/>
      <c r="K84" s="104"/>
      <c r="Q84" s="4"/>
      <c r="R84" s="5"/>
    </row>
    <row r="85" spans="1:18" x14ac:dyDescent="0.4">
      <c r="A85" s="105">
        <f>$H$1</f>
        <v>0</v>
      </c>
      <c r="B85" s="106"/>
      <c r="C85" s="106"/>
      <c r="D85" s="106"/>
      <c r="E85" s="106"/>
      <c r="F85" s="106"/>
      <c r="G85" s="106"/>
      <c r="H85" s="106"/>
      <c r="I85" s="106"/>
      <c r="J85" s="106"/>
      <c r="K85" s="107"/>
      <c r="Q85" s="4"/>
      <c r="R85" s="5"/>
    </row>
    <row r="86" spans="1:18" x14ac:dyDescent="0.4">
      <c r="A86" s="108"/>
      <c r="B86" s="109"/>
      <c r="C86" s="109"/>
      <c r="D86" s="109"/>
      <c r="E86" s="109"/>
      <c r="F86" s="109"/>
      <c r="G86" s="109"/>
      <c r="H86" s="109"/>
      <c r="I86" s="109"/>
      <c r="J86" s="109"/>
      <c r="K86" s="110"/>
      <c r="Q86" s="4"/>
      <c r="R86" s="5"/>
    </row>
    <row r="87" spans="1:18" x14ac:dyDescent="0.4">
      <c r="A87" s="102" t="str">
        <f>CONCATENATE("Lernfeld ",$H$2," : ")</f>
        <v xml:space="preserve">Lernfeld 0 : </v>
      </c>
      <c r="B87" s="103"/>
      <c r="C87" s="103"/>
      <c r="D87" s="103"/>
      <c r="E87" s="103"/>
      <c r="F87" s="103"/>
      <c r="G87" s="103"/>
      <c r="H87" s="103"/>
      <c r="I87" s="103"/>
      <c r="J87" s="103"/>
      <c r="K87" s="104"/>
    </row>
    <row r="88" spans="1:18" x14ac:dyDescent="0.4">
      <c r="A88" s="105">
        <f>$H$3</f>
        <v>0</v>
      </c>
      <c r="B88" s="106"/>
      <c r="C88" s="106"/>
      <c r="D88" s="106"/>
      <c r="E88" s="106"/>
      <c r="F88" s="106"/>
      <c r="G88" s="106"/>
      <c r="H88" s="106"/>
      <c r="I88" s="106"/>
      <c r="J88" s="106"/>
      <c r="K88" s="107"/>
    </row>
    <row r="89" spans="1:18" ht="15" customHeight="1" x14ac:dyDescent="0.4">
      <c r="A89" s="108"/>
      <c r="B89" s="109"/>
      <c r="C89" s="109"/>
      <c r="D89" s="109"/>
      <c r="E89" s="109"/>
      <c r="F89" s="109"/>
      <c r="G89" s="109"/>
      <c r="H89" s="109"/>
      <c r="I89" s="109"/>
      <c r="J89" s="109"/>
      <c r="K89" s="110"/>
    </row>
    <row r="90" spans="1:18" x14ac:dyDescent="0.4">
      <c r="A90" s="99" t="str">
        <f>CONCATENATE("Lernsituation ",$H$2,".",$P$2," : ")</f>
        <v xml:space="preserve">Lernsituation 0.2 : </v>
      </c>
      <c r="B90" s="100"/>
      <c r="C90" s="100"/>
      <c r="D90" s="100"/>
      <c r="E90" s="100"/>
      <c r="F90" s="100"/>
      <c r="G90" s="100"/>
      <c r="H90" s="100"/>
      <c r="I90" s="100"/>
      <c r="J90" s="100"/>
      <c r="K90" s="101"/>
    </row>
    <row r="91" spans="1:18" x14ac:dyDescent="0.4">
      <c r="A91" s="105">
        <f>$H$4</f>
        <v>0</v>
      </c>
      <c r="B91" s="106"/>
      <c r="C91" s="106"/>
      <c r="D91" s="106"/>
      <c r="E91" s="106"/>
      <c r="F91" s="106"/>
      <c r="G91" s="106"/>
      <c r="H91" s="106"/>
      <c r="I91" s="106"/>
      <c r="J91" s="106"/>
      <c r="K91" s="107"/>
    </row>
    <row r="92" spans="1:18" x14ac:dyDescent="0.4">
      <c r="A92" s="108"/>
      <c r="B92" s="109"/>
      <c r="C92" s="109"/>
      <c r="D92" s="109"/>
      <c r="E92" s="109"/>
      <c r="F92" s="109"/>
      <c r="G92" s="109"/>
      <c r="H92" s="109"/>
      <c r="I92" s="109"/>
      <c r="J92" s="109"/>
      <c r="K92" s="110"/>
    </row>
    <row r="93" spans="1:18" ht="15" thickBot="1" x14ac:dyDescent="0.45">
      <c r="A93" s="119" t="s">
        <v>37</v>
      </c>
      <c r="B93" s="120"/>
      <c r="C93" s="121" t="str">
        <f>$H$5</f>
        <v>-</v>
      </c>
      <c r="D93" s="113"/>
      <c r="E93" s="114"/>
      <c r="F93" s="119" t="s">
        <v>36</v>
      </c>
      <c r="G93" s="120"/>
      <c r="H93" s="113" t="str">
        <f>$N$5</f>
        <v>-</v>
      </c>
      <c r="I93" s="113"/>
      <c r="J93" s="113"/>
      <c r="K93" s="114"/>
    </row>
    <row r="94" spans="1:18" ht="25.5" customHeight="1" thickBot="1" x14ac:dyDescent="0.75">
      <c r="A94" s="94" t="s">
        <v>80</v>
      </c>
      <c r="B94" s="95"/>
      <c r="C94" s="95"/>
      <c r="D94" s="95"/>
      <c r="E94" s="95"/>
      <c r="F94" s="95"/>
      <c r="G94" s="95"/>
      <c r="H94" s="95"/>
      <c r="I94" s="95"/>
      <c r="J94" s="95"/>
      <c r="K94" s="95"/>
      <c r="L94" s="95"/>
      <c r="M94" s="95"/>
      <c r="N94" s="95"/>
      <c r="O94" s="95"/>
      <c r="P94" s="95"/>
      <c r="Q94" s="95"/>
      <c r="R94" s="96"/>
    </row>
    <row r="95" spans="1:18" ht="187.5" customHeight="1" thickBot="1" x14ac:dyDescent="0.45">
      <c r="A95" s="12" t="s">
        <v>14</v>
      </c>
      <c r="B95" s="117" t="str">
        <f>IF(PRODUCT($U$11:$U$39),AA19,"")</f>
        <v/>
      </c>
      <c r="C95" s="117"/>
      <c r="D95" s="117"/>
      <c r="E95" s="117"/>
      <c r="F95" s="117"/>
      <c r="G95" s="117"/>
      <c r="H95" s="117"/>
      <c r="I95" s="117"/>
      <c r="J95" s="117"/>
      <c r="K95" s="117"/>
      <c r="L95" s="117"/>
      <c r="M95" s="117"/>
      <c r="N95" s="117"/>
      <c r="O95" s="117"/>
      <c r="P95" s="117"/>
      <c r="Q95" s="117"/>
      <c r="R95" s="118"/>
    </row>
    <row r="96" spans="1:18" ht="187.5" customHeight="1" thickBot="1" x14ac:dyDescent="0.45">
      <c r="A96" s="13" t="s">
        <v>15</v>
      </c>
      <c r="B96" s="117" t="str">
        <f>IF(PRODUCT($U$11:$U$39),AA30,"")</f>
        <v/>
      </c>
      <c r="C96" s="117"/>
      <c r="D96" s="117"/>
      <c r="E96" s="117"/>
      <c r="F96" s="117"/>
      <c r="G96" s="117"/>
      <c r="H96" s="117"/>
      <c r="I96" s="117"/>
      <c r="J96" s="117"/>
      <c r="K96" s="117"/>
      <c r="L96" s="117"/>
      <c r="M96" s="117"/>
      <c r="N96" s="117"/>
      <c r="O96" s="117"/>
      <c r="P96" s="117"/>
      <c r="Q96" s="117"/>
      <c r="R96" s="118"/>
    </row>
    <row r="97" spans="1:55" ht="187.5" customHeight="1" thickBot="1" x14ac:dyDescent="0.45">
      <c r="A97" s="14" t="s">
        <v>16</v>
      </c>
      <c r="B97" s="117" t="str">
        <f>IF(PRODUCT($U$11:$U$39),AA39,"")</f>
        <v/>
      </c>
      <c r="C97" s="117"/>
      <c r="D97" s="117"/>
      <c r="E97" s="117"/>
      <c r="F97" s="117"/>
      <c r="G97" s="117"/>
      <c r="H97" s="117"/>
      <c r="I97" s="117"/>
      <c r="J97" s="117"/>
      <c r="K97" s="117"/>
      <c r="L97" s="117"/>
      <c r="M97" s="117"/>
      <c r="N97" s="117"/>
      <c r="O97" s="117"/>
      <c r="P97" s="117"/>
      <c r="Q97" s="117"/>
      <c r="R97" s="118"/>
    </row>
    <row r="98" spans="1:55" s="35" customFormat="1" ht="9.9" customHeight="1" x14ac:dyDescent="0.3">
      <c r="R98" s="16" t="str">
        <f ca="1">MID(CELL("Dateiname"),SEARCH("[",CELL("Dateiname"))+1,SEARCH("]",CELL("Dateiname"))-SEARCH("[",CELL("Dateiname"))-1)</f>
        <v>Tool_Ver_J final.xlsx</v>
      </c>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6"/>
      <c r="AY98" s="36"/>
      <c r="AZ98" s="36"/>
      <c r="BA98" s="36"/>
      <c r="BB98" s="36"/>
      <c r="BC98" s="36"/>
    </row>
    <row r="99" spans="1:55" x14ac:dyDescent="0.4">
      <c r="A99" s="102" t="s">
        <v>5</v>
      </c>
      <c r="B99" s="103"/>
      <c r="C99" s="103"/>
      <c r="D99" s="103"/>
      <c r="E99" s="103"/>
      <c r="F99" s="103"/>
      <c r="G99" s="103"/>
      <c r="H99" s="103"/>
      <c r="I99" s="103"/>
      <c r="J99" s="103"/>
      <c r="K99" s="104"/>
      <c r="Q99" s="4"/>
      <c r="R99" s="5"/>
    </row>
    <row r="100" spans="1:55" x14ac:dyDescent="0.4">
      <c r="A100" s="105">
        <f>$H$1</f>
        <v>0</v>
      </c>
      <c r="B100" s="106"/>
      <c r="C100" s="106"/>
      <c r="D100" s="106"/>
      <c r="E100" s="106"/>
      <c r="F100" s="106"/>
      <c r="G100" s="106"/>
      <c r="H100" s="106"/>
      <c r="I100" s="106"/>
      <c r="J100" s="106"/>
      <c r="K100" s="107"/>
      <c r="Q100" s="4"/>
      <c r="R100" s="5"/>
    </row>
    <row r="101" spans="1:55" x14ac:dyDescent="0.4">
      <c r="A101" s="108"/>
      <c r="B101" s="109"/>
      <c r="C101" s="109"/>
      <c r="D101" s="109"/>
      <c r="E101" s="109"/>
      <c r="F101" s="109"/>
      <c r="G101" s="109"/>
      <c r="H101" s="109"/>
      <c r="I101" s="109"/>
      <c r="J101" s="109"/>
      <c r="K101" s="110"/>
      <c r="Q101" s="4"/>
      <c r="R101" s="5"/>
    </row>
    <row r="102" spans="1:55" x14ac:dyDescent="0.4">
      <c r="A102" s="102" t="str">
        <f>CONCATENATE("Lernfeld ",$H$2," : ")</f>
        <v xml:space="preserve">Lernfeld 0 : </v>
      </c>
      <c r="B102" s="103"/>
      <c r="C102" s="103"/>
      <c r="D102" s="103"/>
      <c r="E102" s="103"/>
      <c r="F102" s="103"/>
      <c r="G102" s="103"/>
      <c r="H102" s="103"/>
      <c r="I102" s="103"/>
      <c r="J102" s="103"/>
      <c r="K102" s="104"/>
    </row>
    <row r="103" spans="1:55" x14ac:dyDescent="0.4">
      <c r="A103" s="105">
        <f>$H$3</f>
        <v>0</v>
      </c>
      <c r="B103" s="106"/>
      <c r="C103" s="106"/>
      <c r="D103" s="106"/>
      <c r="E103" s="106"/>
      <c r="F103" s="106"/>
      <c r="G103" s="106"/>
      <c r="H103" s="106"/>
      <c r="I103" s="106"/>
      <c r="J103" s="106"/>
      <c r="K103" s="107"/>
    </row>
    <row r="104" spans="1:55" ht="15" customHeight="1" x14ac:dyDescent="0.4">
      <c r="A104" s="108"/>
      <c r="B104" s="109"/>
      <c r="C104" s="109"/>
      <c r="D104" s="109"/>
      <c r="E104" s="109"/>
      <c r="F104" s="109"/>
      <c r="G104" s="109"/>
      <c r="H104" s="109"/>
      <c r="I104" s="109"/>
      <c r="J104" s="109"/>
      <c r="K104" s="110"/>
    </row>
    <row r="105" spans="1:55" x14ac:dyDescent="0.4">
      <c r="A105" s="99" t="str">
        <f>CONCATENATE("Lernsituation ",$H$2,".",$P$2," : ")</f>
        <v xml:space="preserve">Lernsituation 0.2 : </v>
      </c>
      <c r="B105" s="100"/>
      <c r="C105" s="100"/>
      <c r="D105" s="100"/>
      <c r="E105" s="100"/>
      <c r="F105" s="100"/>
      <c r="G105" s="100"/>
      <c r="H105" s="100"/>
      <c r="I105" s="100"/>
      <c r="J105" s="100"/>
      <c r="K105" s="101"/>
    </row>
    <row r="106" spans="1:55" x14ac:dyDescent="0.4">
      <c r="A106" s="105">
        <f>$H$4</f>
        <v>0</v>
      </c>
      <c r="B106" s="106"/>
      <c r="C106" s="106"/>
      <c r="D106" s="106"/>
      <c r="E106" s="106"/>
      <c r="F106" s="106"/>
      <c r="G106" s="106"/>
      <c r="H106" s="106"/>
      <c r="I106" s="106"/>
      <c r="J106" s="106"/>
      <c r="K106" s="107"/>
    </row>
    <row r="107" spans="1:55" x14ac:dyDescent="0.4">
      <c r="A107" s="108"/>
      <c r="B107" s="109"/>
      <c r="C107" s="109"/>
      <c r="D107" s="109"/>
      <c r="E107" s="109"/>
      <c r="F107" s="109"/>
      <c r="G107" s="109"/>
      <c r="H107" s="109"/>
      <c r="I107" s="109"/>
      <c r="J107" s="109"/>
      <c r="K107" s="110"/>
    </row>
    <row r="108" spans="1:55" ht="15" thickBot="1" x14ac:dyDescent="0.45">
      <c r="A108" s="119" t="s">
        <v>37</v>
      </c>
      <c r="B108" s="120"/>
      <c r="C108" s="121" t="str">
        <f>$H$5</f>
        <v>-</v>
      </c>
      <c r="D108" s="113"/>
      <c r="E108" s="114"/>
      <c r="F108" s="119" t="s">
        <v>36</v>
      </c>
      <c r="G108" s="120"/>
      <c r="H108" s="113" t="str">
        <f>$N$5</f>
        <v>-</v>
      </c>
      <c r="I108" s="113"/>
      <c r="J108" s="113"/>
      <c r="K108" s="114"/>
    </row>
    <row r="109" spans="1:55" ht="25.5" customHeight="1" thickBot="1" x14ac:dyDescent="0.75">
      <c r="A109" s="94" t="s">
        <v>79</v>
      </c>
      <c r="B109" s="95"/>
      <c r="C109" s="95"/>
      <c r="D109" s="95"/>
      <c r="E109" s="95"/>
      <c r="F109" s="95"/>
      <c r="G109" s="95"/>
      <c r="H109" s="95"/>
      <c r="I109" s="95"/>
      <c r="J109" s="95"/>
      <c r="K109" s="95"/>
      <c r="L109" s="95"/>
      <c r="M109" s="95"/>
      <c r="N109" s="95"/>
      <c r="O109" s="95"/>
      <c r="P109" s="95"/>
      <c r="Q109" s="95"/>
      <c r="R109" s="96"/>
    </row>
    <row r="110" spans="1:55" ht="187.5" customHeight="1" thickBot="1" x14ac:dyDescent="0.45">
      <c r="A110" s="12" t="s">
        <v>14</v>
      </c>
      <c r="B110" s="117" t="str">
        <f>IF(PRODUCT($U$11:$U$39),AB19,"")</f>
        <v/>
      </c>
      <c r="C110" s="117"/>
      <c r="D110" s="117"/>
      <c r="E110" s="117"/>
      <c r="F110" s="117"/>
      <c r="G110" s="117"/>
      <c r="H110" s="117"/>
      <c r="I110" s="117"/>
      <c r="J110" s="117"/>
      <c r="K110" s="117"/>
      <c r="L110" s="117"/>
      <c r="M110" s="117"/>
      <c r="N110" s="117"/>
      <c r="O110" s="117"/>
      <c r="P110" s="117"/>
      <c r="Q110" s="117"/>
      <c r="R110" s="118"/>
    </row>
    <row r="111" spans="1:55" ht="187.5" customHeight="1" thickBot="1" x14ac:dyDescent="0.45">
      <c r="A111" s="13" t="s">
        <v>15</v>
      </c>
      <c r="B111" s="117" t="str">
        <f>IF(PRODUCT($U$11:$U$39),AB30,"")</f>
        <v/>
      </c>
      <c r="C111" s="117"/>
      <c r="D111" s="117"/>
      <c r="E111" s="117"/>
      <c r="F111" s="117"/>
      <c r="G111" s="117"/>
      <c r="H111" s="117"/>
      <c r="I111" s="117"/>
      <c r="J111" s="117"/>
      <c r="K111" s="117"/>
      <c r="L111" s="117"/>
      <c r="M111" s="117"/>
      <c r="N111" s="117"/>
      <c r="O111" s="117"/>
      <c r="P111" s="117"/>
      <c r="Q111" s="117"/>
      <c r="R111" s="118"/>
    </row>
    <row r="112" spans="1:55" ht="187.5" customHeight="1" thickBot="1" x14ac:dyDescent="0.45">
      <c r="A112" s="14" t="s">
        <v>16</v>
      </c>
      <c r="B112" s="117" t="str">
        <f>IF(PRODUCT($U$11:$U$39),AB39,"")</f>
        <v/>
      </c>
      <c r="C112" s="117"/>
      <c r="D112" s="117"/>
      <c r="E112" s="117"/>
      <c r="F112" s="117"/>
      <c r="G112" s="117"/>
      <c r="H112" s="117"/>
      <c r="I112" s="117"/>
      <c r="J112" s="117"/>
      <c r="K112" s="117"/>
      <c r="L112" s="117"/>
      <c r="M112" s="117"/>
      <c r="N112" s="117"/>
      <c r="O112" s="117"/>
      <c r="P112" s="117"/>
      <c r="Q112" s="117"/>
      <c r="R112" s="118"/>
    </row>
    <row r="113" spans="18:55" s="35" customFormat="1" ht="9.9" customHeight="1" x14ac:dyDescent="0.3">
      <c r="R113" s="16" t="str">
        <f ca="1">MID(CELL("Dateiname"),SEARCH("[",CELL("Dateiname"))+1,SEARCH("]",CELL("Dateiname"))-SEARCH("[",CELL("Dateiname"))-1)</f>
        <v>Tool_Ver_J final.xlsx</v>
      </c>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6"/>
      <c r="AY113" s="36"/>
      <c r="AZ113" s="36"/>
      <c r="BA113" s="36"/>
      <c r="BB113" s="36"/>
      <c r="BC113" s="36"/>
    </row>
  </sheetData>
  <mergeCells count="181">
    <mergeCell ref="A4:G4"/>
    <mergeCell ref="H4:R4"/>
    <mergeCell ref="A5:G5"/>
    <mergeCell ref="H5:J5"/>
    <mergeCell ref="K5:M5"/>
    <mergeCell ref="N5:R5"/>
    <mergeCell ref="A1:G1"/>
    <mergeCell ref="H1:R1"/>
    <mergeCell ref="A2:G2"/>
    <mergeCell ref="I2:O2"/>
    <mergeCell ref="Q2:R2"/>
    <mergeCell ref="A3:G3"/>
    <mergeCell ref="H3:R3"/>
    <mergeCell ref="C12:L12"/>
    <mergeCell ref="M12:N12"/>
    <mergeCell ref="C17:L17"/>
    <mergeCell ref="M17:N17"/>
    <mergeCell ref="O17:R17"/>
    <mergeCell ref="C18:L18"/>
    <mergeCell ref="M18:N18"/>
    <mergeCell ref="O18:R18"/>
    <mergeCell ref="C15:L15"/>
    <mergeCell ref="O12:R12"/>
    <mergeCell ref="C13:L13"/>
    <mergeCell ref="M13:N13"/>
    <mergeCell ref="O13:R13"/>
    <mergeCell ref="C14:L14"/>
    <mergeCell ref="M14:N14"/>
    <mergeCell ref="O14:R14"/>
    <mergeCell ref="B10:L10"/>
    <mergeCell ref="M10:N10"/>
    <mergeCell ref="O10:R10"/>
    <mergeCell ref="A20:A30"/>
    <mergeCell ref="C20:L20"/>
    <mergeCell ref="M20:N20"/>
    <mergeCell ref="O20:R20"/>
    <mergeCell ref="C21:L21"/>
    <mergeCell ref="M21:N21"/>
    <mergeCell ref="O21:R21"/>
    <mergeCell ref="C24:L24"/>
    <mergeCell ref="M24:N24"/>
    <mergeCell ref="O24:R24"/>
    <mergeCell ref="C25:L25"/>
    <mergeCell ref="M25:N25"/>
    <mergeCell ref="O25:R25"/>
    <mergeCell ref="C22:L22"/>
    <mergeCell ref="M22:N22"/>
    <mergeCell ref="O22:R22"/>
    <mergeCell ref="O27:R27"/>
    <mergeCell ref="A11:A19"/>
    <mergeCell ref="C11:L11"/>
    <mergeCell ref="M11:N11"/>
    <mergeCell ref="O11:R11"/>
    <mergeCell ref="O38:R38"/>
    <mergeCell ref="C30:L30"/>
    <mergeCell ref="M15:N15"/>
    <mergeCell ref="O15:R15"/>
    <mergeCell ref="C16:L16"/>
    <mergeCell ref="M16:N16"/>
    <mergeCell ref="O16:R16"/>
    <mergeCell ref="C19:L19"/>
    <mergeCell ref="M19:N19"/>
    <mergeCell ref="O19:R19"/>
    <mergeCell ref="C23:L23"/>
    <mergeCell ref="M23:N23"/>
    <mergeCell ref="O23:R23"/>
    <mergeCell ref="C28:L28"/>
    <mergeCell ref="M28:N28"/>
    <mergeCell ref="O28:R28"/>
    <mergeCell ref="C29:L29"/>
    <mergeCell ref="M29:N29"/>
    <mergeCell ref="O29:R29"/>
    <mergeCell ref="C26:L26"/>
    <mergeCell ref="M26:N26"/>
    <mergeCell ref="O26:R26"/>
    <mergeCell ref="C27:L27"/>
    <mergeCell ref="M27:N27"/>
    <mergeCell ref="O36:R36"/>
    <mergeCell ref="C33:L33"/>
    <mergeCell ref="M33:N33"/>
    <mergeCell ref="O33:R33"/>
    <mergeCell ref="A46:K47"/>
    <mergeCell ref="A48:K48"/>
    <mergeCell ref="A49:K50"/>
    <mergeCell ref="M30:N30"/>
    <mergeCell ref="O30:R30"/>
    <mergeCell ref="C31:L31"/>
    <mergeCell ref="M31:N31"/>
    <mergeCell ref="O31:R31"/>
    <mergeCell ref="C32:L32"/>
    <mergeCell ref="M32:N32"/>
    <mergeCell ref="O32:R32"/>
    <mergeCell ref="C35:L35"/>
    <mergeCell ref="M35:N35"/>
    <mergeCell ref="O35:R35"/>
    <mergeCell ref="O34:R34"/>
    <mergeCell ref="O39:R39"/>
    <mergeCell ref="C37:L37"/>
    <mergeCell ref="M37:N37"/>
    <mergeCell ref="O37:R37"/>
    <mergeCell ref="C38:L38"/>
    <mergeCell ref="A51:B51"/>
    <mergeCell ref="C51:E51"/>
    <mergeCell ref="F51:G51"/>
    <mergeCell ref="H51:K51"/>
    <mergeCell ref="C39:L39"/>
    <mergeCell ref="M39:N39"/>
    <mergeCell ref="A42:K42"/>
    <mergeCell ref="A43:K44"/>
    <mergeCell ref="A45:K45"/>
    <mergeCell ref="A31:A39"/>
    <mergeCell ref="C34:L34"/>
    <mergeCell ref="M34:N34"/>
    <mergeCell ref="C36:L36"/>
    <mergeCell ref="M36:N36"/>
    <mergeCell ref="M38:N38"/>
    <mergeCell ref="A53:B53"/>
    <mergeCell ref="A54:A62"/>
    <mergeCell ref="C54:Q54"/>
    <mergeCell ref="C55:Q55"/>
    <mergeCell ref="C56:Q56"/>
    <mergeCell ref="C57:Q57"/>
    <mergeCell ref="C58:Q58"/>
    <mergeCell ref="C59:Q59"/>
    <mergeCell ref="C60:Q60"/>
    <mergeCell ref="C61:Q61"/>
    <mergeCell ref="C62:Q62"/>
    <mergeCell ref="N53:Q53"/>
    <mergeCell ref="C70:Q70"/>
    <mergeCell ref="C71:Q71"/>
    <mergeCell ref="C72:Q72"/>
    <mergeCell ref="C73:Q73"/>
    <mergeCell ref="A74:A82"/>
    <mergeCell ref="C74:Q74"/>
    <mergeCell ref="C75:Q75"/>
    <mergeCell ref="C76:Q76"/>
    <mergeCell ref="C77:Q77"/>
    <mergeCell ref="C78:Q78"/>
    <mergeCell ref="A63:A73"/>
    <mergeCell ref="C63:Q63"/>
    <mergeCell ref="C64:Q64"/>
    <mergeCell ref="C65:Q65"/>
    <mergeCell ref="C66:Q66"/>
    <mergeCell ref="C67:Q67"/>
    <mergeCell ref="C68:Q68"/>
    <mergeCell ref="C69:Q69"/>
    <mergeCell ref="C79:Q79"/>
    <mergeCell ref="A91:K92"/>
    <mergeCell ref="A93:B93"/>
    <mergeCell ref="C93:E93"/>
    <mergeCell ref="F93:G93"/>
    <mergeCell ref="H93:K93"/>
    <mergeCell ref="C80:Q80"/>
    <mergeCell ref="C81:Q81"/>
    <mergeCell ref="C82:Q82"/>
    <mergeCell ref="A84:K84"/>
    <mergeCell ref="A85:K86"/>
    <mergeCell ref="A9:F9"/>
    <mergeCell ref="G9:L9"/>
    <mergeCell ref="M9:R9"/>
    <mergeCell ref="A109:R109"/>
    <mergeCell ref="B110:R110"/>
    <mergeCell ref="B111:R111"/>
    <mergeCell ref="B112:R112"/>
    <mergeCell ref="A102:K102"/>
    <mergeCell ref="A103:K104"/>
    <mergeCell ref="A105:K105"/>
    <mergeCell ref="A106:K107"/>
    <mergeCell ref="A108:B108"/>
    <mergeCell ref="C108:E108"/>
    <mergeCell ref="F108:G108"/>
    <mergeCell ref="H108:K108"/>
    <mergeCell ref="A94:R94"/>
    <mergeCell ref="B95:R95"/>
    <mergeCell ref="B96:R96"/>
    <mergeCell ref="B97:R97"/>
    <mergeCell ref="A99:K99"/>
    <mergeCell ref="A100:K101"/>
    <mergeCell ref="A87:K87"/>
    <mergeCell ref="A88:K89"/>
    <mergeCell ref="A90:K90"/>
  </mergeCells>
  <conditionalFormatting sqref="R54:R62">
    <cfRule type="colorScale" priority="13">
      <colorScale>
        <cfvo type="num" val="0"/>
        <cfvo type="num" val="1"/>
        <color theme="0"/>
        <color theme="7" tint="0.39997558519241921"/>
      </colorScale>
    </cfRule>
  </conditionalFormatting>
  <conditionalFormatting sqref="R63:R73">
    <cfRule type="colorScale" priority="12">
      <colorScale>
        <cfvo type="num" val="0"/>
        <cfvo type="num" val="1"/>
        <color theme="0"/>
        <color theme="4" tint="-0.249977111117893"/>
      </colorScale>
    </cfRule>
  </conditionalFormatting>
  <conditionalFormatting sqref="R74:R83">
    <cfRule type="colorScale" priority="11">
      <colorScale>
        <cfvo type="num" val="0"/>
        <cfvo type="num" val="1"/>
        <color theme="0"/>
        <color theme="9"/>
      </colorScale>
    </cfRule>
  </conditionalFormatting>
  <conditionalFormatting sqref="R54:R83">
    <cfRule type="cellIs" dxfId="42" priority="10" operator="lessThan">
      <formula>0</formula>
    </cfRule>
  </conditionalFormatting>
  <conditionalFormatting sqref="B54:Q82 B95">
    <cfRule type="cellIs" dxfId="41" priority="9" operator="equal">
      <formula>0</formula>
    </cfRule>
  </conditionalFormatting>
  <conditionalFormatting sqref="B96:B97">
    <cfRule type="cellIs" dxfId="40" priority="8" operator="equal">
      <formula>0</formula>
    </cfRule>
  </conditionalFormatting>
  <conditionalFormatting sqref="R98">
    <cfRule type="colorScale" priority="7">
      <colorScale>
        <cfvo type="num" val="0"/>
        <cfvo type="num" val="1"/>
        <color theme="0"/>
        <color theme="9"/>
      </colorScale>
    </cfRule>
  </conditionalFormatting>
  <conditionalFormatting sqref="R98">
    <cfRule type="cellIs" dxfId="39" priority="6" operator="lessThan">
      <formula>0</formula>
    </cfRule>
  </conditionalFormatting>
  <conditionalFormatting sqref="B110">
    <cfRule type="cellIs" dxfId="38" priority="5" operator="equal">
      <formula>0</formula>
    </cfRule>
  </conditionalFormatting>
  <conditionalFormatting sqref="B111:B112">
    <cfRule type="cellIs" dxfId="37" priority="4" operator="equal">
      <formula>0</formula>
    </cfRule>
  </conditionalFormatting>
  <conditionalFormatting sqref="R113">
    <cfRule type="colorScale" priority="3">
      <colorScale>
        <cfvo type="num" val="0"/>
        <cfvo type="num" val="1"/>
        <color theme="0"/>
        <color theme="9"/>
      </colorScale>
    </cfRule>
  </conditionalFormatting>
  <conditionalFormatting sqref="R113">
    <cfRule type="cellIs" dxfId="36" priority="2" operator="lessThan">
      <formula>0</formula>
    </cfRule>
  </conditionalFormatting>
  <conditionalFormatting sqref="C11:L39">
    <cfRule type="cellIs" dxfId="35" priority="1" operator="equal">
      <formula>0</formula>
    </cfRule>
  </conditionalFormatting>
  <dataValidations count="1">
    <dataValidation type="list" allowBlank="1" showInputMessage="1" showErrorMessage="1" sqref="M11:N39">
      <formula1>$W$4:$W$7</formula1>
    </dataValidation>
  </dataValidations>
  <hyperlinks>
    <hyperlink ref="H7:L9" location="Nutzungshinweise!A1" display=" Zu den Nutzungs- hinweisen"/>
    <hyperlink ref="A9:R9" location="Nutzungshinweise!A1" display=" Zu den Nutzungshinweisen"/>
  </hyperlinks>
  <pageMargins left="0.7" right="0.7" top="0.78740157499999996" bottom="0.78740157499999996" header="0.3" footer="0.3"/>
  <pageSetup paperSize="9" orientation="portrait" r:id="rId1"/>
  <rowBreaks count="2" manualBreakCount="2">
    <brk id="83" max="16383" man="1"/>
    <brk id="98"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113"/>
  <sheetViews>
    <sheetView zoomScale="55" zoomScaleNormal="55" zoomScaleSheetLayoutView="130" workbookViewId="0">
      <selection activeCell="AF13" sqref="AF13"/>
    </sheetView>
  </sheetViews>
  <sheetFormatPr baseColWidth="10" defaultRowHeight="14.6" x14ac:dyDescent="0.4"/>
  <cols>
    <col min="1" max="18" width="4.84375" customWidth="1"/>
    <col min="19" max="19" width="20.69140625" style="17" customWidth="1"/>
    <col min="20" max="26" width="5.69140625" style="17" hidden="1" customWidth="1"/>
    <col min="27" max="27" width="22.07421875" style="17" hidden="1" customWidth="1"/>
    <col min="28" max="28" width="24.69140625" style="17" hidden="1" customWidth="1"/>
    <col min="29" max="30" width="8.84375" style="17" hidden="1" customWidth="1"/>
    <col min="31" max="31" width="27.3046875" style="17" customWidth="1"/>
    <col min="32" max="32" width="21.69140625" style="17" customWidth="1"/>
    <col min="33" max="33" width="11.53515625" style="17"/>
    <col min="34" max="34" width="23.69140625" style="17" customWidth="1"/>
    <col min="35" max="55" width="11.53515625" style="17"/>
  </cols>
  <sheetData>
    <row r="1" spans="1:55" ht="15" customHeight="1" x14ac:dyDescent="0.4">
      <c r="A1" s="180" t="s">
        <v>5</v>
      </c>
      <c r="B1" s="181"/>
      <c r="C1" s="181"/>
      <c r="D1" s="181"/>
      <c r="E1" s="181"/>
      <c r="F1" s="181"/>
      <c r="G1" s="181"/>
      <c r="H1" s="212">
        <f>LS_1!H1</f>
        <v>0</v>
      </c>
      <c r="I1" s="213"/>
      <c r="J1" s="213"/>
      <c r="K1" s="213"/>
      <c r="L1" s="213"/>
      <c r="M1" s="213"/>
      <c r="N1" s="213"/>
      <c r="O1" s="213"/>
      <c r="P1" s="213"/>
      <c r="Q1" s="213"/>
      <c r="R1" s="214"/>
      <c r="S1" s="50"/>
    </row>
    <row r="2" spans="1:55" ht="15" customHeight="1" x14ac:dyDescent="0.4">
      <c r="A2" s="197" t="s">
        <v>6</v>
      </c>
      <c r="B2" s="198"/>
      <c r="C2" s="198"/>
      <c r="D2" s="198"/>
      <c r="E2" s="198"/>
      <c r="F2" s="198"/>
      <c r="G2" s="198"/>
      <c r="H2" s="53">
        <f>LS_1!H2</f>
        <v>0</v>
      </c>
      <c r="I2" s="122" t="s">
        <v>2</v>
      </c>
      <c r="J2" s="123"/>
      <c r="K2" s="123"/>
      <c r="L2" s="123"/>
      <c r="M2" s="123"/>
      <c r="N2" s="123"/>
      <c r="O2" s="124"/>
      <c r="P2" s="49">
        <v>3</v>
      </c>
      <c r="Q2" s="125"/>
      <c r="R2" s="126"/>
      <c r="S2" s="50"/>
    </row>
    <row r="3" spans="1:55" ht="15" customHeight="1" x14ac:dyDescent="0.4">
      <c r="A3" s="197" t="s">
        <v>137</v>
      </c>
      <c r="B3" s="198"/>
      <c r="C3" s="198"/>
      <c r="D3" s="198"/>
      <c r="E3" s="198"/>
      <c r="F3" s="198"/>
      <c r="G3" s="198"/>
      <c r="H3" s="215">
        <f>LS_1!H3</f>
        <v>0</v>
      </c>
      <c r="I3" s="216"/>
      <c r="J3" s="216"/>
      <c r="K3" s="216"/>
      <c r="L3" s="216"/>
      <c r="M3" s="216"/>
      <c r="N3" s="216"/>
      <c r="O3" s="216"/>
      <c r="P3" s="216"/>
      <c r="Q3" s="216"/>
      <c r="R3" s="217"/>
      <c r="S3" s="50"/>
    </row>
    <row r="4" spans="1:55" s="11" customFormat="1" ht="31.5" customHeight="1" x14ac:dyDescent="0.4">
      <c r="A4" s="192" t="s">
        <v>138</v>
      </c>
      <c r="B4" s="193"/>
      <c r="C4" s="193"/>
      <c r="D4" s="193"/>
      <c r="E4" s="193"/>
      <c r="F4" s="193"/>
      <c r="G4" s="193"/>
      <c r="H4" s="194" t="s">
        <v>90</v>
      </c>
      <c r="I4" s="195"/>
      <c r="J4" s="195"/>
      <c r="K4" s="195"/>
      <c r="L4" s="195"/>
      <c r="M4" s="195"/>
      <c r="N4" s="195"/>
      <c r="O4" s="195"/>
      <c r="P4" s="195"/>
      <c r="Q4" s="195"/>
      <c r="R4" s="196"/>
      <c r="S4" s="50"/>
      <c r="T4" s="19"/>
      <c r="U4" s="19"/>
      <c r="V4" s="19"/>
      <c r="W4" s="19" t="s">
        <v>33</v>
      </c>
      <c r="X4" s="19">
        <v>0</v>
      </c>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row>
    <row r="5" spans="1:55" ht="15.75" customHeight="1" thickBot="1" x14ac:dyDescent="0.45">
      <c r="A5" s="185" t="s">
        <v>3</v>
      </c>
      <c r="B5" s="186"/>
      <c r="C5" s="186"/>
      <c r="D5" s="186"/>
      <c r="E5" s="186"/>
      <c r="F5" s="186"/>
      <c r="G5" s="186"/>
      <c r="H5" s="187" t="s">
        <v>90</v>
      </c>
      <c r="I5" s="188"/>
      <c r="J5" s="188"/>
      <c r="K5" s="186" t="s">
        <v>81</v>
      </c>
      <c r="L5" s="186"/>
      <c r="M5" s="186"/>
      <c r="N5" s="189" t="s">
        <v>90</v>
      </c>
      <c r="O5" s="190"/>
      <c r="P5" s="190"/>
      <c r="Q5" s="190"/>
      <c r="R5" s="191"/>
      <c r="S5" s="50"/>
      <c r="W5" s="17" t="s">
        <v>34</v>
      </c>
      <c r="X5" s="17">
        <v>1</v>
      </c>
    </row>
    <row r="6" spans="1:55" ht="15" customHeight="1" x14ac:dyDescent="0.4">
      <c r="W6" s="17" t="s">
        <v>8</v>
      </c>
      <c r="X6" s="17">
        <v>2</v>
      </c>
    </row>
    <row r="7" spans="1:55" ht="15" customHeight="1" x14ac:dyDescent="0.4">
      <c r="H7" s="51"/>
      <c r="I7" s="51"/>
      <c r="J7" s="51"/>
      <c r="K7" s="51"/>
      <c r="L7" s="51"/>
      <c r="W7" s="17" t="s">
        <v>35</v>
      </c>
      <c r="X7" s="17">
        <v>3</v>
      </c>
    </row>
    <row r="8" spans="1:55" ht="15" customHeight="1" x14ac:dyDescent="0.4">
      <c r="H8" s="51"/>
      <c r="I8" s="51"/>
      <c r="J8" s="51"/>
      <c r="K8" s="51"/>
      <c r="L8" s="51"/>
    </row>
    <row r="9" spans="1:55" ht="15.75" customHeight="1" thickBot="1" x14ac:dyDescent="0.45">
      <c r="A9" s="177" t="s">
        <v>126</v>
      </c>
      <c r="B9" s="177"/>
      <c r="C9" s="177"/>
      <c r="D9" s="177"/>
      <c r="E9" s="177"/>
      <c r="F9" s="177"/>
      <c r="G9" s="179" t="s">
        <v>113</v>
      </c>
      <c r="H9" s="179"/>
      <c r="I9" s="179"/>
      <c r="J9" s="179"/>
      <c r="K9" s="179"/>
      <c r="L9" s="179"/>
      <c r="M9" s="178" t="s">
        <v>127</v>
      </c>
      <c r="N9" s="178"/>
      <c r="O9" s="178"/>
      <c r="P9" s="178"/>
      <c r="Q9" s="178"/>
      <c r="R9" s="178"/>
      <c r="AA9" s="17" t="s">
        <v>70</v>
      </c>
      <c r="AB9" s="17" t="s">
        <v>71</v>
      </c>
      <c r="AC9" s="20" t="s">
        <v>72</v>
      </c>
    </row>
    <row r="10" spans="1:55" ht="30.75" customHeight="1" thickBot="1" x14ac:dyDescent="0.45">
      <c r="A10" s="15"/>
      <c r="B10" s="171" t="s">
        <v>74</v>
      </c>
      <c r="C10" s="172"/>
      <c r="D10" s="172"/>
      <c r="E10" s="172"/>
      <c r="F10" s="172"/>
      <c r="G10" s="172"/>
      <c r="H10" s="172"/>
      <c r="I10" s="172"/>
      <c r="J10" s="172"/>
      <c r="K10" s="172"/>
      <c r="L10" s="173"/>
      <c r="M10" s="174" t="s">
        <v>75</v>
      </c>
      <c r="N10" s="175"/>
      <c r="O10" s="174" t="s">
        <v>76</v>
      </c>
      <c r="P10" s="176"/>
      <c r="Q10" s="176"/>
      <c r="R10" s="176"/>
      <c r="S10" s="26" t="s">
        <v>78</v>
      </c>
      <c r="T10" s="24"/>
      <c r="U10" s="24"/>
      <c r="V10" s="25"/>
    </row>
    <row r="11" spans="1:55" s="1" customFormat="1" ht="29.25" customHeight="1" x14ac:dyDescent="0.4">
      <c r="A11" s="167" t="s">
        <v>14</v>
      </c>
      <c r="B11" s="9" t="s">
        <v>38</v>
      </c>
      <c r="C11" s="157" t="str">
        <f>LS_1!C11</f>
        <v>Die SuS entwickeln Kriterien, um den Einfluss zeitgemäßer Hard- und/oder Software beurteilen zu können.</v>
      </c>
      <c r="D11" s="157"/>
      <c r="E11" s="157"/>
      <c r="F11" s="157"/>
      <c r="G11" s="157"/>
      <c r="H11" s="157"/>
      <c r="I11" s="157"/>
      <c r="J11" s="157"/>
      <c r="K11" s="157"/>
      <c r="L11" s="158"/>
      <c r="M11" s="159"/>
      <c r="N11" s="160"/>
      <c r="O11" s="161"/>
      <c r="P11" s="162"/>
      <c r="Q11" s="162"/>
      <c r="R11" s="163"/>
      <c r="S11" s="38"/>
      <c r="T11" s="21">
        <f t="shared" ref="T11:T39" si="0">IF(OR(ISBLANK(M11),ISBLANK(C11)),-1,VLOOKUP(M11,$W$4:$X$7,2,)/3)</f>
        <v>-1</v>
      </c>
      <c r="U11" s="21">
        <f t="shared" ref="U11:U39" si="1">IF(ISNONTEXT(C11)=ISNONTEXT(M11),1,0)</f>
        <v>0</v>
      </c>
      <c r="V11" s="21">
        <f t="shared" ref="V11:V39" si="2">IF(PRODUCT($U$11:$U$39),T11,-1)</f>
        <v>-1</v>
      </c>
      <c r="W11" s="18"/>
      <c r="X11" s="18"/>
      <c r="Y11" s="18"/>
      <c r="Z11" s="18"/>
      <c r="AA11" s="22" t="str">
        <f>IF(ISBLANK(O11),"",CONCATENATE(AA10,$AA$9,$B11,$AB$9,O11))</f>
        <v/>
      </c>
      <c r="AB11" s="22" t="str">
        <f>IF(ISBLANK(S11),"",CONCATENATE(AB10,$AA$9,$B11,$AB$9,S11))</f>
        <v/>
      </c>
      <c r="AC11" s="17"/>
      <c r="AD11" s="23"/>
      <c r="AE11" s="18"/>
      <c r="AF11" s="18"/>
      <c r="AG11" s="23"/>
      <c r="AH11" s="18"/>
      <c r="AI11" s="18"/>
      <c r="AJ11" s="18"/>
      <c r="AK11" s="18"/>
      <c r="AL11" s="18"/>
      <c r="AM11" s="18"/>
      <c r="AN11" s="18"/>
      <c r="AO11" s="18"/>
      <c r="AP11" s="18"/>
      <c r="AQ11" s="18"/>
      <c r="AR11" s="18"/>
      <c r="AS11" s="18"/>
      <c r="AT11" s="18"/>
      <c r="AU11" s="18"/>
      <c r="AV11" s="18"/>
      <c r="AW11" s="18"/>
      <c r="AX11" s="18"/>
      <c r="AY11" s="18"/>
      <c r="AZ11" s="18"/>
      <c r="BA11" s="18"/>
      <c r="BB11" s="18"/>
      <c r="BC11" s="18"/>
    </row>
    <row r="12" spans="1:55" ht="29.25" customHeight="1" x14ac:dyDescent="0.4">
      <c r="A12" s="168"/>
      <c r="B12" s="10" t="s">
        <v>39</v>
      </c>
      <c r="C12" s="135" t="str">
        <f>LS_1!C12</f>
        <v>Die SuS reflektieren den Einfluss der genutzten Hard- und/oder Software auf ihre berufliche Tätigkeit.</v>
      </c>
      <c r="D12" s="135"/>
      <c r="E12" s="135"/>
      <c r="F12" s="135"/>
      <c r="G12" s="135"/>
      <c r="H12" s="135"/>
      <c r="I12" s="135"/>
      <c r="J12" s="135"/>
      <c r="K12" s="135"/>
      <c r="L12" s="136"/>
      <c r="M12" s="137"/>
      <c r="N12" s="138"/>
      <c r="O12" s="139"/>
      <c r="P12" s="140"/>
      <c r="Q12" s="140"/>
      <c r="R12" s="141"/>
      <c r="S12" s="39"/>
      <c r="T12" s="21">
        <f>IF(OR(ISBLANK(M12),ISBLANK(C12)),-1,VLOOKUP(M12,$W$4:$X$7,2,)/3)</f>
        <v>-1</v>
      </c>
      <c r="U12" s="21">
        <f>IF(ISNONTEXT(C12)=ISNONTEXT(M12),1,0)</f>
        <v>0</v>
      </c>
      <c r="V12" s="21">
        <f t="shared" si="2"/>
        <v>-1</v>
      </c>
      <c r="W12" s="18"/>
      <c r="X12" s="18"/>
      <c r="AA12" s="22" t="str">
        <f t="shared" ref="AA12:AA19" si="3">IF(ISBLANK(O12),AA11,CONCATENATE(AA11,$AC$9,$AA$9,B12,$AB$9,O12))</f>
        <v/>
      </c>
      <c r="AB12" s="22" t="str">
        <f>IF(ISBLANK(S12),AB11,CONCATENATE(AB11,$AC$9,$AA$9,B12,$AB$9,S12))</f>
        <v/>
      </c>
    </row>
    <row r="13" spans="1:55" ht="29.25" customHeight="1" x14ac:dyDescent="0.4">
      <c r="A13" s="168"/>
      <c r="B13" s="10" t="s">
        <v>40</v>
      </c>
      <c r="C13" s="135" t="str">
        <f>LS_1!C13</f>
        <v>Die SuS reflektieren den gesellschaftlichen Einfluss der genutzten Hard- und/oder Software.</v>
      </c>
      <c r="D13" s="135"/>
      <c r="E13" s="135"/>
      <c r="F13" s="135"/>
      <c r="G13" s="135"/>
      <c r="H13" s="135"/>
      <c r="I13" s="135"/>
      <c r="J13" s="135"/>
      <c r="K13" s="135"/>
      <c r="L13" s="136"/>
      <c r="M13" s="137"/>
      <c r="N13" s="138"/>
      <c r="O13" s="170"/>
      <c r="P13" s="140"/>
      <c r="Q13" s="140"/>
      <c r="R13" s="141"/>
      <c r="S13" s="39"/>
      <c r="T13" s="21">
        <f>IF(OR(ISBLANK(M13),ISBLANK(C13)),-1,VLOOKUP(M13,$W$4:$X$7,2,)/3)</f>
        <v>-1</v>
      </c>
      <c r="U13" s="21">
        <f>IF(ISNONTEXT(C13)=ISNONTEXT(M13),1,0)</f>
        <v>0</v>
      </c>
      <c r="V13" s="21">
        <f t="shared" si="2"/>
        <v>-1</v>
      </c>
      <c r="W13" s="18"/>
      <c r="X13" s="18"/>
      <c r="AA13" s="22" t="str">
        <f t="shared" si="3"/>
        <v/>
      </c>
      <c r="AB13" s="22" t="str">
        <f t="shared" ref="AB13:AB19" si="4">IF(ISBLANK(S13),AB12,CONCATENATE(AB12,$AC$9,$AA$9,B13,$AB$9,S13))</f>
        <v/>
      </c>
    </row>
    <row r="14" spans="1:55" ht="29.25" customHeight="1" x14ac:dyDescent="0.4">
      <c r="A14" s="168"/>
      <c r="B14" s="10" t="s">
        <v>41</v>
      </c>
      <c r="C14" s="135" t="str">
        <f>LS_1!C14</f>
        <v>Die SuS reflektieren den Einfluss der genutzten Hard- und/oder Software auf ihre persönliche Lebenswelt.</v>
      </c>
      <c r="D14" s="135"/>
      <c r="E14" s="135"/>
      <c r="F14" s="135"/>
      <c r="G14" s="135"/>
      <c r="H14" s="135"/>
      <c r="I14" s="135"/>
      <c r="J14" s="135"/>
      <c r="K14" s="135"/>
      <c r="L14" s="136"/>
      <c r="M14" s="137"/>
      <c r="N14" s="138"/>
      <c r="O14" s="139"/>
      <c r="P14" s="140"/>
      <c r="Q14" s="140"/>
      <c r="R14" s="141"/>
      <c r="S14" s="39"/>
      <c r="T14" s="21">
        <f>IF(OR(ISBLANK(M14),ISBLANK(C14)),-1,VLOOKUP(M14,$W$4:$X$7,2,)/3)</f>
        <v>-1</v>
      </c>
      <c r="U14" s="21">
        <f>IF(ISNONTEXT(C14)=ISNONTEXT(M14),1,0)</f>
        <v>0</v>
      </c>
      <c r="V14" s="21">
        <f t="shared" si="2"/>
        <v>-1</v>
      </c>
      <c r="W14" s="18"/>
      <c r="X14" s="18"/>
      <c r="AA14" s="22" t="str">
        <f t="shared" si="3"/>
        <v/>
      </c>
      <c r="AB14" s="22" t="str">
        <f t="shared" si="4"/>
        <v/>
      </c>
    </row>
    <row r="15" spans="1:55" ht="29.25" customHeight="1" x14ac:dyDescent="0.4">
      <c r="A15" s="168"/>
      <c r="B15" s="10" t="s">
        <v>42</v>
      </c>
      <c r="C15" s="135" t="str">
        <f>LS_1!C15</f>
        <v>Die SuS thematisieren technische Gefahren und Risiken der genutzten Hard- und/oder Software.</v>
      </c>
      <c r="D15" s="135"/>
      <c r="E15" s="135"/>
      <c r="F15" s="135"/>
      <c r="G15" s="135"/>
      <c r="H15" s="135"/>
      <c r="I15" s="135"/>
      <c r="J15" s="135"/>
      <c r="K15" s="135"/>
      <c r="L15" s="136"/>
      <c r="M15" s="137"/>
      <c r="N15" s="138"/>
      <c r="O15" s="139"/>
      <c r="P15" s="140"/>
      <c r="Q15" s="140"/>
      <c r="R15" s="141"/>
      <c r="S15" s="39"/>
      <c r="T15" s="21">
        <f>IF(OR(ISBLANK(M15),ISBLANK(C15)),-1,VLOOKUP(M15,$W$4:$X$7,2,)/3)</f>
        <v>-1</v>
      </c>
      <c r="U15" s="21">
        <f>IF(ISNONTEXT(C15)=ISNONTEXT(M15),1,0)</f>
        <v>0</v>
      </c>
      <c r="V15" s="21">
        <f t="shared" si="2"/>
        <v>-1</v>
      </c>
      <c r="W15" s="18"/>
      <c r="X15" s="18"/>
      <c r="AA15" s="22" t="str">
        <f t="shared" si="3"/>
        <v/>
      </c>
      <c r="AB15" s="22" t="str">
        <f t="shared" si="4"/>
        <v/>
      </c>
    </row>
    <row r="16" spans="1:55" ht="29.25" customHeight="1" x14ac:dyDescent="0.4">
      <c r="A16" s="168"/>
      <c r="B16" s="10" t="s">
        <v>43</v>
      </c>
      <c r="C16" s="135" t="str">
        <f>LS_1!C16</f>
        <v>Die SuS bewerten den Einsatz digitaler Medien aus dem Berufsfeld.</v>
      </c>
      <c r="D16" s="135"/>
      <c r="E16" s="135"/>
      <c r="F16" s="135"/>
      <c r="G16" s="135"/>
      <c r="H16" s="135"/>
      <c r="I16" s="135"/>
      <c r="J16" s="135"/>
      <c r="K16" s="135"/>
      <c r="L16" s="136"/>
      <c r="M16" s="137"/>
      <c r="N16" s="138"/>
      <c r="O16" s="139"/>
      <c r="P16" s="140"/>
      <c r="Q16" s="140"/>
      <c r="R16" s="141"/>
      <c r="S16" s="39"/>
      <c r="T16" s="21">
        <f t="shared" si="0"/>
        <v>-1</v>
      </c>
      <c r="U16" s="21">
        <f t="shared" si="1"/>
        <v>0</v>
      </c>
      <c r="V16" s="21">
        <f t="shared" si="2"/>
        <v>-1</v>
      </c>
      <c r="W16" s="18"/>
      <c r="X16" s="18"/>
      <c r="AA16" s="22" t="str">
        <f t="shared" si="3"/>
        <v/>
      </c>
      <c r="AB16" s="22" t="str">
        <f t="shared" si="4"/>
        <v/>
      </c>
    </row>
    <row r="17" spans="1:28" ht="29.25" customHeight="1" x14ac:dyDescent="0.4">
      <c r="A17" s="168"/>
      <c r="B17" s="10" t="s">
        <v>44</v>
      </c>
      <c r="C17" s="135" t="str">
        <f>LS_1!C17</f>
        <v>Die SuS reflektieren den Einsatz digitaler Medien zur Lernortkooperation und in anderen kooperativen Settings.</v>
      </c>
      <c r="D17" s="135"/>
      <c r="E17" s="135"/>
      <c r="F17" s="135"/>
      <c r="G17" s="135"/>
      <c r="H17" s="135"/>
      <c r="I17" s="135"/>
      <c r="J17" s="135"/>
      <c r="K17" s="135"/>
      <c r="L17" s="136"/>
      <c r="M17" s="137"/>
      <c r="N17" s="138"/>
      <c r="O17" s="139"/>
      <c r="P17" s="140"/>
      <c r="Q17" s="140"/>
      <c r="R17" s="141"/>
      <c r="S17" s="39"/>
      <c r="T17" s="21">
        <f t="shared" si="0"/>
        <v>-1</v>
      </c>
      <c r="U17" s="21">
        <f t="shared" si="1"/>
        <v>0</v>
      </c>
      <c r="V17" s="21">
        <f t="shared" si="2"/>
        <v>-1</v>
      </c>
      <c r="W17" s="18"/>
      <c r="X17" s="18"/>
      <c r="AA17" s="22" t="str">
        <f t="shared" si="3"/>
        <v/>
      </c>
      <c r="AB17" s="22" t="str">
        <f t="shared" si="4"/>
        <v/>
      </c>
    </row>
    <row r="18" spans="1:28" ht="29.25" customHeight="1" x14ac:dyDescent="0.4">
      <c r="A18" s="168"/>
      <c r="B18" s="54" t="s">
        <v>45</v>
      </c>
      <c r="C18" s="210">
        <f>LS_1!C18</f>
        <v>0</v>
      </c>
      <c r="D18" s="210"/>
      <c r="E18" s="210"/>
      <c r="F18" s="210"/>
      <c r="G18" s="210"/>
      <c r="H18" s="210"/>
      <c r="I18" s="210"/>
      <c r="J18" s="210"/>
      <c r="K18" s="210"/>
      <c r="L18" s="211"/>
      <c r="M18" s="137"/>
      <c r="N18" s="138"/>
      <c r="O18" s="139"/>
      <c r="P18" s="140"/>
      <c r="Q18" s="140"/>
      <c r="R18" s="141"/>
      <c r="S18" s="39"/>
      <c r="T18" s="21">
        <f t="shared" si="0"/>
        <v>-1</v>
      </c>
      <c r="U18" s="21">
        <f t="shared" si="1"/>
        <v>1</v>
      </c>
      <c r="V18" s="21">
        <f t="shared" si="2"/>
        <v>-1</v>
      </c>
      <c r="W18" s="18"/>
      <c r="X18" s="18"/>
      <c r="AA18" s="22" t="str">
        <f t="shared" si="3"/>
        <v/>
      </c>
      <c r="AB18" s="22" t="str">
        <f t="shared" si="4"/>
        <v/>
      </c>
    </row>
    <row r="19" spans="1:28" ht="29.25" customHeight="1" thickBot="1" x14ac:dyDescent="0.45">
      <c r="A19" s="169"/>
      <c r="B19" s="55" t="s">
        <v>46</v>
      </c>
      <c r="C19" s="202">
        <f>LS_1!C19</f>
        <v>0</v>
      </c>
      <c r="D19" s="202"/>
      <c r="E19" s="202"/>
      <c r="F19" s="202"/>
      <c r="G19" s="202"/>
      <c r="H19" s="202"/>
      <c r="I19" s="202"/>
      <c r="J19" s="202"/>
      <c r="K19" s="202"/>
      <c r="L19" s="203"/>
      <c r="M19" s="144"/>
      <c r="N19" s="145"/>
      <c r="O19" s="151"/>
      <c r="P19" s="152"/>
      <c r="Q19" s="152"/>
      <c r="R19" s="153"/>
      <c r="S19" s="40"/>
      <c r="T19" s="21">
        <f t="shared" si="0"/>
        <v>-1</v>
      </c>
      <c r="U19" s="21">
        <f t="shared" si="1"/>
        <v>1</v>
      </c>
      <c r="V19" s="21">
        <f t="shared" si="2"/>
        <v>-1</v>
      </c>
      <c r="W19" s="18"/>
      <c r="X19" s="18"/>
      <c r="AA19" s="22" t="str">
        <f t="shared" si="3"/>
        <v/>
      </c>
      <c r="AB19" s="22" t="str">
        <f t="shared" si="4"/>
        <v/>
      </c>
    </row>
    <row r="20" spans="1:28" ht="29.25" customHeight="1" x14ac:dyDescent="0.4">
      <c r="A20" s="164" t="s">
        <v>15</v>
      </c>
      <c r="B20" s="9" t="s">
        <v>47</v>
      </c>
      <c r="C20" s="157" t="str">
        <f>LS_1!C20</f>
        <v>Die SuS nutzen digitale Quellen zur Informationsbeschaffung.</v>
      </c>
      <c r="D20" s="157"/>
      <c r="E20" s="157"/>
      <c r="F20" s="157"/>
      <c r="G20" s="157"/>
      <c r="H20" s="157"/>
      <c r="I20" s="157"/>
      <c r="J20" s="157"/>
      <c r="K20" s="157"/>
      <c r="L20" s="158"/>
      <c r="M20" s="159"/>
      <c r="N20" s="160"/>
      <c r="O20" s="161"/>
      <c r="P20" s="162"/>
      <c r="Q20" s="162"/>
      <c r="R20" s="163"/>
      <c r="S20" s="41"/>
      <c r="T20" s="21">
        <f t="shared" si="0"/>
        <v>-1</v>
      </c>
      <c r="U20" s="21">
        <f t="shared" si="1"/>
        <v>0</v>
      </c>
      <c r="V20" s="21">
        <f t="shared" si="2"/>
        <v>-1</v>
      </c>
      <c r="X20" s="18"/>
      <c r="AA20" s="22" t="str">
        <f>IF(ISBLANK(O20),"",CONCATENATE(AA10,$AA$9,B20,$AB$9,O20))</f>
        <v/>
      </c>
      <c r="AB20" s="22" t="str">
        <f>IF(ISBLANK(S20),"",CONCATENATE(AB10,$AA$9,$B20,$AB$9,S20))</f>
        <v/>
      </c>
    </row>
    <row r="21" spans="1:28" ht="29.25" customHeight="1" x14ac:dyDescent="0.4">
      <c r="A21" s="165"/>
      <c r="B21" s="10" t="s">
        <v>48</v>
      </c>
      <c r="C21" s="135" t="str">
        <f>LS_1!C21</f>
        <v>Die SuS greifen auf digitale Ressourcen von Ausbildungsbeteiligten zu.</v>
      </c>
      <c r="D21" s="135"/>
      <c r="E21" s="135"/>
      <c r="F21" s="135"/>
      <c r="G21" s="135"/>
      <c r="H21" s="135"/>
      <c r="I21" s="135"/>
      <c r="J21" s="135"/>
      <c r="K21" s="135"/>
      <c r="L21" s="136"/>
      <c r="M21" s="137"/>
      <c r="N21" s="138"/>
      <c r="O21" s="139"/>
      <c r="P21" s="140"/>
      <c r="Q21" s="140"/>
      <c r="R21" s="141"/>
      <c r="S21" s="39"/>
      <c r="T21" s="21">
        <f t="shared" si="0"/>
        <v>-1</v>
      </c>
      <c r="U21" s="21">
        <f t="shared" si="1"/>
        <v>0</v>
      </c>
      <c r="V21" s="21">
        <f t="shared" si="2"/>
        <v>-1</v>
      </c>
      <c r="X21" s="18"/>
      <c r="AA21" s="22" t="str">
        <f t="shared" ref="AA21:AA30" si="5">IF(ISBLANK(O21),AA20,CONCATENATE(AA20,$AC$9,$AA$9,B21,$AB$9,O21))</f>
        <v/>
      </c>
      <c r="AB21" s="22" t="str">
        <f>IF(ISBLANK(S21),AB20,CONCATENATE(AB20,$AC$9,$AA$9,B21,$AB$9,S21))</f>
        <v/>
      </c>
    </row>
    <row r="22" spans="1:28" ht="29.25" customHeight="1" x14ac:dyDescent="0.4">
      <c r="A22" s="165"/>
      <c r="B22" s="10" t="s">
        <v>49</v>
      </c>
      <c r="C22" s="135" t="str">
        <f>LS_1!C22</f>
        <v>Die SuS verwenden zeitgemäße fachbereichsspezifische Software und Softwareumgebungen.</v>
      </c>
      <c r="D22" s="135"/>
      <c r="E22" s="135"/>
      <c r="F22" s="135"/>
      <c r="G22" s="135"/>
      <c r="H22" s="135"/>
      <c r="I22" s="135"/>
      <c r="J22" s="135"/>
      <c r="K22" s="135"/>
      <c r="L22" s="136"/>
      <c r="M22" s="137"/>
      <c r="N22" s="138"/>
      <c r="O22" s="139"/>
      <c r="P22" s="140"/>
      <c r="Q22" s="140"/>
      <c r="R22" s="141"/>
      <c r="S22" s="39"/>
      <c r="T22" s="21">
        <f t="shared" si="0"/>
        <v>-1</v>
      </c>
      <c r="U22" s="21">
        <f t="shared" si="1"/>
        <v>0</v>
      </c>
      <c r="V22" s="21">
        <f t="shared" si="2"/>
        <v>-1</v>
      </c>
      <c r="X22" s="18"/>
      <c r="AA22" s="22" t="str">
        <f t="shared" si="5"/>
        <v/>
      </c>
      <c r="AB22" s="22" t="str">
        <f t="shared" ref="AB22:AB30" si="6">IF(ISBLANK(S22),AB21,CONCATENATE(AB21,$AC$9,$AA$9,B22,$AB$9,S22))</f>
        <v/>
      </c>
    </row>
    <row r="23" spans="1:28" ht="29.25" customHeight="1" x14ac:dyDescent="0.4">
      <c r="A23" s="165"/>
      <c r="B23" s="10" t="s">
        <v>50</v>
      </c>
      <c r="C23" s="135" t="str">
        <f>LS_1!C23</f>
        <v>Die SuS erstellen Präsentationen, Kalkulationen und Dokumentationen in zeitgemäßen Softwareumgebungen.</v>
      </c>
      <c r="D23" s="135"/>
      <c r="E23" s="135"/>
      <c r="F23" s="135"/>
      <c r="G23" s="135"/>
      <c r="H23" s="135"/>
      <c r="I23" s="135"/>
      <c r="J23" s="135"/>
      <c r="K23" s="135"/>
      <c r="L23" s="136"/>
      <c r="M23" s="137"/>
      <c r="N23" s="138"/>
      <c r="O23" s="139"/>
      <c r="P23" s="140"/>
      <c r="Q23" s="140"/>
      <c r="R23" s="141"/>
      <c r="S23" s="39"/>
      <c r="T23" s="21">
        <f t="shared" si="0"/>
        <v>-1</v>
      </c>
      <c r="U23" s="21">
        <f t="shared" si="1"/>
        <v>0</v>
      </c>
      <c r="V23" s="21">
        <f t="shared" si="2"/>
        <v>-1</v>
      </c>
      <c r="X23" s="18"/>
      <c r="AA23" s="22" t="str">
        <f t="shared" si="5"/>
        <v/>
      </c>
      <c r="AB23" s="22" t="str">
        <f t="shared" si="6"/>
        <v/>
      </c>
    </row>
    <row r="24" spans="1:28" ht="29.25" customHeight="1" x14ac:dyDescent="0.4">
      <c r="A24" s="165"/>
      <c r="B24" s="10" t="s">
        <v>51</v>
      </c>
      <c r="C24" s="135" t="str">
        <f>LS_1!C24</f>
        <v>Die SuS setzen berufs- bzw. fachbereichsspezifische Hardware ein.</v>
      </c>
      <c r="D24" s="135"/>
      <c r="E24" s="135"/>
      <c r="F24" s="135"/>
      <c r="G24" s="135"/>
      <c r="H24" s="135"/>
      <c r="I24" s="135"/>
      <c r="J24" s="135"/>
      <c r="K24" s="135"/>
      <c r="L24" s="136"/>
      <c r="M24" s="137"/>
      <c r="N24" s="138"/>
      <c r="O24" s="139"/>
      <c r="P24" s="140"/>
      <c r="Q24" s="140"/>
      <c r="R24" s="141"/>
      <c r="S24" s="39"/>
      <c r="T24" s="21">
        <f t="shared" si="0"/>
        <v>-1</v>
      </c>
      <c r="U24" s="21">
        <f t="shared" si="1"/>
        <v>0</v>
      </c>
      <c r="V24" s="21">
        <f t="shared" si="2"/>
        <v>-1</v>
      </c>
      <c r="X24" s="18"/>
      <c r="AA24" s="22" t="str">
        <f t="shared" si="5"/>
        <v/>
      </c>
      <c r="AB24" s="22" t="str">
        <f t="shared" si="6"/>
        <v/>
      </c>
    </row>
    <row r="25" spans="1:28" ht="29.25" customHeight="1" x14ac:dyDescent="0.4">
      <c r="A25" s="165"/>
      <c r="B25" s="10" t="s">
        <v>52</v>
      </c>
      <c r="C25" s="135" t="str">
        <f>LS_1!C25</f>
        <v>Die SuS setzen zeitgemäße Hardware oder technologische Treiber ein.</v>
      </c>
      <c r="D25" s="135"/>
      <c r="E25" s="135"/>
      <c r="F25" s="135"/>
      <c r="G25" s="135"/>
      <c r="H25" s="135"/>
      <c r="I25" s="135"/>
      <c r="J25" s="135"/>
      <c r="K25" s="135"/>
      <c r="L25" s="136"/>
      <c r="M25" s="137"/>
      <c r="N25" s="138"/>
      <c r="O25" s="139"/>
      <c r="P25" s="140"/>
      <c r="Q25" s="140"/>
      <c r="R25" s="141"/>
      <c r="S25" s="39"/>
      <c r="T25" s="21">
        <f t="shared" si="0"/>
        <v>-1</v>
      </c>
      <c r="U25" s="21">
        <f t="shared" si="1"/>
        <v>0</v>
      </c>
      <c r="V25" s="21">
        <f t="shared" si="2"/>
        <v>-1</v>
      </c>
      <c r="X25" s="18"/>
      <c r="AA25" s="22" t="str">
        <f t="shared" si="5"/>
        <v/>
      </c>
      <c r="AB25" s="22" t="str">
        <f t="shared" si="6"/>
        <v/>
      </c>
    </row>
    <row r="26" spans="1:28" ht="29.25" customHeight="1" x14ac:dyDescent="0.4">
      <c r="A26" s="165"/>
      <c r="B26" s="10" t="s">
        <v>53</v>
      </c>
      <c r="C26" s="135" t="str">
        <f>LS_1!C26</f>
        <v>Die SuS wandeln Daten in unterschiedliche digitale Formate um.</v>
      </c>
      <c r="D26" s="135"/>
      <c r="E26" s="135"/>
      <c r="F26" s="135"/>
      <c r="G26" s="135"/>
      <c r="H26" s="135"/>
      <c r="I26" s="135"/>
      <c r="J26" s="135"/>
      <c r="K26" s="135"/>
      <c r="L26" s="136"/>
      <c r="M26" s="137"/>
      <c r="N26" s="138"/>
      <c r="O26" s="139"/>
      <c r="P26" s="140"/>
      <c r="Q26" s="140"/>
      <c r="R26" s="141"/>
      <c r="S26" s="39"/>
      <c r="T26" s="21">
        <f t="shared" si="0"/>
        <v>-1</v>
      </c>
      <c r="U26" s="21">
        <f t="shared" si="1"/>
        <v>0</v>
      </c>
      <c r="V26" s="21">
        <f t="shared" si="2"/>
        <v>-1</v>
      </c>
      <c r="X26" s="18"/>
      <c r="AA26" s="22" t="str">
        <f t="shared" si="5"/>
        <v/>
      </c>
      <c r="AB26" s="22" t="str">
        <f t="shared" si="6"/>
        <v/>
      </c>
    </row>
    <row r="27" spans="1:28" ht="29.25" customHeight="1" x14ac:dyDescent="0.4">
      <c r="A27" s="165"/>
      <c r="B27" s="10" t="s">
        <v>54</v>
      </c>
      <c r="C27" s="135" t="str">
        <f>LS_1!C27</f>
        <v xml:space="preserve">Die SuS gewährleisten den Datenaustausch zwischen unterschiedlichen Systemen. </v>
      </c>
      <c r="D27" s="135"/>
      <c r="E27" s="135"/>
      <c r="F27" s="135"/>
      <c r="G27" s="135"/>
      <c r="H27" s="135"/>
      <c r="I27" s="135"/>
      <c r="J27" s="135"/>
      <c r="K27" s="135"/>
      <c r="L27" s="136"/>
      <c r="M27" s="137"/>
      <c r="N27" s="138"/>
      <c r="O27" s="139"/>
      <c r="P27" s="140"/>
      <c r="Q27" s="140"/>
      <c r="R27" s="141"/>
      <c r="S27" s="39"/>
      <c r="T27" s="21">
        <f t="shared" si="0"/>
        <v>-1</v>
      </c>
      <c r="U27" s="21">
        <f t="shared" si="1"/>
        <v>0</v>
      </c>
      <c r="V27" s="21">
        <f t="shared" si="2"/>
        <v>-1</v>
      </c>
      <c r="X27" s="18"/>
      <c r="AA27" s="22" t="str">
        <f t="shared" si="5"/>
        <v/>
      </c>
      <c r="AB27" s="22" t="str">
        <f t="shared" si="6"/>
        <v/>
      </c>
    </row>
    <row r="28" spans="1:28" ht="29.25" customHeight="1" x14ac:dyDescent="0.4">
      <c r="A28" s="165"/>
      <c r="B28" s="10" t="s">
        <v>55</v>
      </c>
      <c r="C28" s="135" t="str">
        <f>LS_1!C28</f>
        <v>Die SuS nutzen Groupware als kooperative Unterrichtsform.</v>
      </c>
      <c r="D28" s="135"/>
      <c r="E28" s="135"/>
      <c r="F28" s="135"/>
      <c r="G28" s="135"/>
      <c r="H28" s="135"/>
      <c r="I28" s="135"/>
      <c r="J28" s="135"/>
      <c r="K28" s="135"/>
      <c r="L28" s="136"/>
      <c r="M28" s="137"/>
      <c r="N28" s="138"/>
      <c r="O28" s="139"/>
      <c r="P28" s="140"/>
      <c r="Q28" s="140"/>
      <c r="R28" s="141"/>
      <c r="S28" s="39"/>
      <c r="T28" s="21">
        <f t="shared" si="0"/>
        <v>-1</v>
      </c>
      <c r="U28" s="21">
        <f t="shared" si="1"/>
        <v>0</v>
      </c>
      <c r="V28" s="21">
        <f t="shared" si="2"/>
        <v>-1</v>
      </c>
      <c r="X28" s="18"/>
      <c r="AA28" s="22" t="str">
        <f t="shared" si="5"/>
        <v/>
      </c>
      <c r="AB28" s="22" t="str">
        <f t="shared" si="6"/>
        <v/>
      </c>
    </row>
    <row r="29" spans="1:28" ht="29.25" customHeight="1" x14ac:dyDescent="0.4">
      <c r="A29" s="165"/>
      <c r="B29" s="54" t="s">
        <v>56</v>
      </c>
      <c r="C29" s="210">
        <f>LS_1!C29</f>
        <v>0</v>
      </c>
      <c r="D29" s="210"/>
      <c r="E29" s="210"/>
      <c r="F29" s="210"/>
      <c r="G29" s="210"/>
      <c r="H29" s="210"/>
      <c r="I29" s="210"/>
      <c r="J29" s="210"/>
      <c r="K29" s="210"/>
      <c r="L29" s="211"/>
      <c r="M29" s="137"/>
      <c r="N29" s="138"/>
      <c r="O29" s="139"/>
      <c r="P29" s="140"/>
      <c r="Q29" s="140"/>
      <c r="R29" s="141"/>
      <c r="S29" s="39"/>
      <c r="T29" s="21">
        <f t="shared" si="0"/>
        <v>-1</v>
      </c>
      <c r="U29" s="21">
        <f t="shared" si="1"/>
        <v>1</v>
      </c>
      <c r="V29" s="21">
        <f t="shared" si="2"/>
        <v>-1</v>
      </c>
      <c r="X29" s="18"/>
      <c r="AA29" s="22" t="str">
        <f t="shared" si="5"/>
        <v/>
      </c>
      <c r="AB29" s="22" t="str">
        <f t="shared" si="6"/>
        <v/>
      </c>
    </row>
    <row r="30" spans="1:28" ht="29.25" customHeight="1" thickBot="1" x14ac:dyDescent="0.45">
      <c r="A30" s="166"/>
      <c r="B30" s="55" t="s">
        <v>57</v>
      </c>
      <c r="C30" s="202">
        <f>LS_1!C30</f>
        <v>0</v>
      </c>
      <c r="D30" s="202"/>
      <c r="E30" s="202"/>
      <c r="F30" s="202"/>
      <c r="G30" s="202"/>
      <c r="H30" s="202"/>
      <c r="I30" s="202"/>
      <c r="J30" s="202"/>
      <c r="K30" s="202"/>
      <c r="L30" s="203"/>
      <c r="M30" s="144"/>
      <c r="N30" s="145"/>
      <c r="O30" s="151"/>
      <c r="P30" s="152"/>
      <c r="Q30" s="152"/>
      <c r="R30" s="153"/>
      <c r="S30" s="40"/>
      <c r="T30" s="21">
        <f t="shared" si="0"/>
        <v>-1</v>
      </c>
      <c r="U30" s="21">
        <f t="shared" si="1"/>
        <v>1</v>
      </c>
      <c r="V30" s="21">
        <f t="shared" si="2"/>
        <v>-1</v>
      </c>
      <c r="X30" s="18"/>
      <c r="AA30" s="22" t="str">
        <f t="shared" si="5"/>
        <v/>
      </c>
      <c r="AB30" s="22" t="str">
        <f t="shared" si="6"/>
        <v/>
      </c>
    </row>
    <row r="31" spans="1:28" ht="29.25" customHeight="1" x14ac:dyDescent="0.4">
      <c r="A31" s="154" t="s">
        <v>16</v>
      </c>
      <c r="B31" s="9" t="s">
        <v>58</v>
      </c>
      <c r="C31" s="157" t="str">
        <f>LS_1!C31</f>
        <v>Die SuS berücksichtigen die Anforderungen des Urheberrechts mit Lizenz- und Nutzungsrechten.</v>
      </c>
      <c r="D31" s="157"/>
      <c r="E31" s="157"/>
      <c r="F31" s="157"/>
      <c r="G31" s="157"/>
      <c r="H31" s="157"/>
      <c r="I31" s="157"/>
      <c r="J31" s="157"/>
      <c r="K31" s="157"/>
      <c r="L31" s="158"/>
      <c r="M31" s="159"/>
      <c r="N31" s="160"/>
      <c r="O31" s="161"/>
      <c r="P31" s="162"/>
      <c r="Q31" s="162"/>
      <c r="R31" s="163"/>
      <c r="S31" s="41"/>
      <c r="T31" s="21">
        <f t="shared" si="0"/>
        <v>-1</v>
      </c>
      <c r="U31" s="21">
        <f t="shared" si="1"/>
        <v>0</v>
      </c>
      <c r="V31" s="21">
        <f t="shared" si="2"/>
        <v>-1</v>
      </c>
      <c r="X31" s="18"/>
      <c r="AA31" s="22" t="str">
        <f>IF(ISBLANK(O31),"",CONCATENATE(AA10,$AA$9,B31,$AB$9,O31))</f>
        <v/>
      </c>
      <c r="AB31" s="22" t="str">
        <f>IF(ISBLANK(S31),"",CONCATENATE(AB10,$AA$9,$B31,$AB$9,S31))</f>
        <v/>
      </c>
    </row>
    <row r="32" spans="1:28" ht="29.25" customHeight="1" x14ac:dyDescent="0.4">
      <c r="A32" s="155"/>
      <c r="B32" s="10" t="s">
        <v>59</v>
      </c>
      <c r="C32" s="135" t="str">
        <f>LS_1!C32</f>
        <v>Die SuS setzen Anforderungen an Datensicherheit um.</v>
      </c>
      <c r="D32" s="135"/>
      <c r="E32" s="135"/>
      <c r="F32" s="135"/>
      <c r="G32" s="135"/>
      <c r="H32" s="135"/>
      <c r="I32" s="135"/>
      <c r="J32" s="135"/>
      <c r="K32" s="135"/>
      <c r="L32" s="136"/>
      <c r="M32" s="137"/>
      <c r="N32" s="138"/>
      <c r="O32" s="139"/>
      <c r="P32" s="140"/>
      <c r="Q32" s="140"/>
      <c r="R32" s="141"/>
      <c r="S32" s="39"/>
      <c r="T32" s="21">
        <f t="shared" si="0"/>
        <v>-1</v>
      </c>
      <c r="U32" s="21">
        <f t="shared" si="1"/>
        <v>0</v>
      </c>
      <c r="V32" s="21">
        <f t="shared" si="2"/>
        <v>-1</v>
      </c>
      <c r="X32" s="18"/>
      <c r="AA32" s="22" t="str">
        <f t="shared" ref="AA32:AA39" si="7">IF(ISBLANK(O32),AA31,CONCATENATE(AA31,$AC$9,$AA$9,B32,$AB$9,O32))</f>
        <v/>
      </c>
      <c r="AB32" s="22" t="str">
        <f>IF(ISBLANK(S32),AB31,CONCATENATE(AB31,$AC$9,$AA$9,B32,$AB$9,S32))</f>
        <v/>
      </c>
    </row>
    <row r="33" spans="1:30" ht="29.25" customHeight="1" x14ac:dyDescent="0.4">
      <c r="A33" s="155"/>
      <c r="B33" s="10" t="s">
        <v>60</v>
      </c>
      <c r="C33" s="135" t="str">
        <f>LS_1!C33</f>
        <v>Die SuS setzen Anforderungen des Datenschutzes um.</v>
      </c>
      <c r="D33" s="135"/>
      <c r="E33" s="135"/>
      <c r="F33" s="135"/>
      <c r="G33" s="135"/>
      <c r="H33" s="135"/>
      <c r="I33" s="135"/>
      <c r="J33" s="135"/>
      <c r="K33" s="135"/>
      <c r="L33" s="136"/>
      <c r="M33" s="137"/>
      <c r="N33" s="138"/>
      <c r="O33" s="139"/>
      <c r="P33" s="140"/>
      <c r="Q33" s="140"/>
      <c r="R33" s="141"/>
      <c r="S33" s="39"/>
      <c r="T33" s="21">
        <f t="shared" si="0"/>
        <v>-1</v>
      </c>
      <c r="U33" s="21">
        <f t="shared" si="1"/>
        <v>0</v>
      </c>
      <c r="V33" s="21">
        <f t="shared" si="2"/>
        <v>-1</v>
      </c>
      <c r="X33" s="18"/>
      <c r="AA33" s="22" t="str">
        <f t="shared" si="7"/>
        <v/>
      </c>
      <c r="AB33" s="22" t="str">
        <f t="shared" ref="AB33:AB39" si="8">IF(ISBLANK(S33),AB32,CONCATENATE(AB32,$AC$9,$AA$9,B33,$AB$9,S33))</f>
        <v/>
      </c>
    </row>
    <row r="34" spans="1:30" ht="29.25" customHeight="1" x14ac:dyDescent="0.4">
      <c r="A34" s="155"/>
      <c r="B34" s="10" t="s">
        <v>61</v>
      </c>
      <c r="C34" s="135" t="str">
        <f>LS_1!C34</f>
        <v>Die SuS setzen algorithmische Problemlösungsstrategien für das Verständnis von Softwareentwicklung ein.</v>
      </c>
      <c r="D34" s="135"/>
      <c r="E34" s="135"/>
      <c r="F34" s="135"/>
      <c r="G34" s="135"/>
      <c r="H34" s="135"/>
      <c r="I34" s="135"/>
      <c r="J34" s="135"/>
      <c r="K34" s="135"/>
      <c r="L34" s="136"/>
      <c r="M34" s="137"/>
      <c r="N34" s="138"/>
      <c r="O34" s="139"/>
      <c r="P34" s="140"/>
      <c r="Q34" s="140"/>
      <c r="R34" s="141"/>
      <c r="S34" s="39"/>
      <c r="T34" s="21">
        <f t="shared" si="0"/>
        <v>-1</v>
      </c>
      <c r="U34" s="21">
        <f t="shared" si="1"/>
        <v>0</v>
      </c>
      <c r="V34" s="21">
        <f t="shared" si="2"/>
        <v>-1</v>
      </c>
      <c r="X34" s="18"/>
      <c r="AA34" s="22" t="str">
        <f t="shared" si="7"/>
        <v/>
      </c>
      <c r="AB34" s="22" t="str">
        <f t="shared" si="8"/>
        <v/>
      </c>
    </row>
    <row r="35" spans="1:30" ht="29.25" customHeight="1" x14ac:dyDescent="0.4">
      <c r="A35" s="155"/>
      <c r="B35" s="10" t="s">
        <v>62</v>
      </c>
      <c r="C35" s="135" t="str">
        <f>LS_1!C35</f>
        <v>Die SuS konfigurieren Hard- und/oder Software für Arbeits- und Geschäftsprozesse.</v>
      </c>
      <c r="D35" s="135"/>
      <c r="E35" s="135"/>
      <c r="F35" s="135"/>
      <c r="G35" s="135"/>
      <c r="H35" s="135"/>
      <c r="I35" s="135"/>
      <c r="J35" s="135"/>
      <c r="K35" s="135"/>
      <c r="L35" s="136"/>
      <c r="M35" s="137"/>
      <c r="N35" s="138"/>
      <c r="O35" s="139"/>
      <c r="P35" s="140"/>
      <c r="Q35" s="140"/>
      <c r="R35" s="141"/>
      <c r="S35" s="39"/>
      <c r="T35" s="21">
        <f t="shared" si="0"/>
        <v>-1</v>
      </c>
      <c r="U35" s="21">
        <f t="shared" si="1"/>
        <v>0</v>
      </c>
      <c r="V35" s="21">
        <f t="shared" si="2"/>
        <v>-1</v>
      </c>
      <c r="X35" s="18"/>
      <c r="AA35" s="22" t="str">
        <f t="shared" si="7"/>
        <v/>
      </c>
      <c r="AB35" s="22" t="str">
        <f t="shared" si="8"/>
        <v/>
      </c>
    </row>
    <row r="36" spans="1:30" ht="29.25" customHeight="1" x14ac:dyDescent="0.4">
      <c r="A36" s="155"/>
      <c r="B36" s="10" t="s">
        <v>63</v>
      </c>
      <c r="C36" s="135" t="str">
        <f>LS_1!C36</f>
        <v>Die SuS nehmen individuelle Konfigurationen an Hard- und/oder Software vor.</v>
      </c>
      <c r="D36" s="135"/>
      <c r="E36" s="135"/>
      <c r="F36" s="135"/>
      <c r="G36" s="135"/>
      <c r="H36" s="135"/>
      <c r="I36" s="135"/>
      <c r="J36" s="135"/>
      <c r="K36" s="135"/>
      <c r="L36" s="136"/>
      <c r="M36" s="137"/>
      <c r="N36" s="138"/>
      <c r="O36" s="139"/>
      <c r="P36" s="140"/>
      <c r="Q36" s="140"/>
      <c r="R36" s="141"/>
      <c r="S36" s="39"/>
      <c r="T36" s="21">
        <f t="shared" si="0"/>
        <v>-1</v>
      </c>
      <c r="U36" s="21">
        <f t="shared" si="1"/>
        <v>0</v>
      </c>
      <c r="V36" s="21">
        <f t="shared" si="2"/>
        <v>-1</v>
      </c>
      <c r="X36" s="18"/>
      <c r="AA36" s="22" t="str">
        <f t="shared" si="7"/>
        <v/>
      </c>
      <c r="AB36" s="22" t="str">
        <f t="shared" si="8"/>
        <v/>
      </c>
    </row>
    <row r="37" spans="1:30" ht="29.25" customHeight="1" x14ac:dyDescent="0.4">
      <c r="A37" s="155"/>
      <c r="B37" s="10" t="s">
        <v>64</v>
      </c>
      <c r="C37" s="135" t="str">
        <f>LS_1!C37</f>
        <v>Die SuS analysieren  Aufbau,  Kommunikation und Funktionsweise vernetzter Systeme.</v>
      </c>
      <c r="D37" s="135"/>
      <c r="E37" s="135"/>
      <c r="F37" s="135"/>
      <c r="G37" s="135"/>
      <c r="H37" s="135"/>
      <c r="I37" s="135"/>
      <c r="J37" s="135"/>
      <c r="K37" s="135"/>
      <c r="L37" s="136"/>
      <c r="M37" s="137"/>
      <c r="N37" s="138"/>
      <c r="O37" s="139"/>
      <c r="P37" s="140"/>
      <c r="Q37" s="140"/>
      <c r="R37" s="141"/>
      <c r="S37" s="39"/>
      <c r="T37" s="21">
        <f t="shared" si="0"/>
        <v>-1</v>
      </c>
      <c r="U37" s="21">
        <f t="shared" si="1"/>
        <v>0</v>
      </c>
      <c r="V37" s="21">
        <f t="shared" si="2"/>
        <v>-1</v>
      </c>
      <c r="X37" s="18"/>
      <c r="AA37" s="22" t="str">
        <f t="shared" si="7"/>
        <v/>
      </c>
      <c r="AB37" s="22" t="str">
        <f t="shared" si="8"/>
        <v/>
      </c>
    </row>
    <row r="38" spans="1:30" ht="29.25" customHeight="1" x14ac:dyDescent="0.4">
      <c r="A38" s="155"/>
      <c r="B38" s="54" t="s">
        <v>65</v>
      </c>
      <c r="C38" s="210">
        <f>LS_1!C38</f>
        <v>0</v>
      </c>
      <c r="D38" s="210"/>
      <c r="E38" s="210"/>
      <c r="F38" s="210"/>
      <c r="G38" s="210"/>
      <c r="H38" s="210"/>
      <c r="I38" s="210"/>
      <c r="J38" s="210"/>
      <c r="K38" s="210"/>
      <c r="L38" s="211"/>
      <c r="M38" s="137"/>
      <c r="N38" s="138"/>
      <c r="O38" s="139"/>
      <c r="P38" s="140"/>
      <c r="Q38" s="140"/>
      <c r="R38" s="141"/>
      <c r="S38" s="39"/>
      <c r="T38" s="21">
        <f t="shared" si="0"/>
        <v>-1</v>
      </c>
      <c r="U38" s="21">
        <f t="shared" si="1"/>
        <v>1</v>
      </c>
      <c r="V38" s="21">
        <f t="shared" si="2"/>
        <v>-1</v>
      </c>
      <c r="X38" s="18"/>
      <c r="AA38" s="22" t="str">
        <f t="shared" si="7"/>
        <v/>
      </c>
      <c r="AB38" s="22" t="str">
        <f t="shared" si="8"/>
        <v/>
      </c>
    </row>
    <row r="39" spans="1:30" ht="29.25" customHeight="1" thickBot="1" x14ac:dyDescent="0.45">
      <c r="A39" s="156"/>
      <c r="B39" s="55" t="s">
        <v>66</v>
      </c>
      <c r="C39" s="202">
        <f>LS_1!C39</f>
        <v>0</v>
      </c>
      <c r="D39" s="202"/>
      <c r="E39" s="202"/>
      <c r="F39" s="202"/>
      <c r="G39" s="202"/>
      <c r="H39" s="202"/>
      <c r="I39" s="202"/>
      <c r="J39" s="202"/>
      <c r="K39" s="202"/>
      <c r="L39" s="203"/>
      <c r="M39" s="144"/>
      <c r="N39" s="145"/>
      <c r="O39" s="151"/>
      <c r="P39" s="152"/>
      <c r="Q39" s="152"/>
      <c r="R39" s="153"/>
      <c r="S39" s="40"/>
      <c r="T39" s="21">
        <f t="shared" si="0"/>
        <v>-1</v>
      </c>
      <c r="U39" s="21">
        <f t="shared" si="1"/>
        <v>1</v>
      </c>
      <c r="V39" s="21">
        <f t="shared" si="2"/>
        <v>-1</v>
      </c>
      <c r="X39" s="18"/>
      <c r="AA39" s="22" t="str">
        <f t="shared" si="7"/>
        <v/>
      </c>
      <c r="AB39" s="22" t="str">
        <f t="shared" si="8"/>
        <v/>
      </c>
    </row>
    <row r="41" spans="1:30" x14ac:dyDescent="0.4">
      <c r="Q41" s="31"/>
      <c r="R41" s="31"/>
      <c r="X41" s="18"/>
    </row>
    <row r="42" spans="1:30" x14ac:dyDescent="0.4">
      <c r="A42" s="102" t="s">
        <v>5</v>
      </c>
      <c r="B42" s="103"/>
      <c r="C42" s="103"/>
      <c r="D42" s="103"/>
      <c r="E42" s="103"/>
      <c r="F42" s="103"/>
      <c r="G42" s="103"/>
      <c r="H42" s="103"/>
      <c r="I42" s="103"/>
      <c r="J42" s="103"/>
      <c r="K42" s="104"/>
      <c r="Q42" s="32" t="s">
        <v>67</v>
      </c>
      <c r="R42" s="81" t="str">
        <f>IFERROR(AVERAGEIFS(T11:T19,T11:T19,"&gt;=0")*PRODUCT(U11:U39),"")</f>
        <v/>
      </c>
      <c r="S42" s="28"/>
      <c r="T42" s="29"/>
      <c r="U42" s="29"/>
      <c r="V42" s="29" t="str">
        <f>R42</f>
        <v/>
      </c>
      <c r="W42" s="29"/>
      <c r="X42" s="29"/>
      <c r="Y42" s="29"/>
      <c r="Z42" s="29"/>
      <c r="AA42" s="29"/>
      <c r="AB42" s="29"/>
      <c r="AC42" s="29"/>
      <c r="AD42" s="30"/>
    </row>
    <row r="43" spans="1:30" x14ac:dyDescent="0.4">
      <c r="A43" s="105">
        <f>$H$1</f>
        <v>0</v>
      </c>
      <c r="B43" s="106"/>
      <c r="C43" s="106"/>
      <c r="D43" s="106"/>
      <c r="E43" s="106"/>
      <c r="F43" s="106"/>
      <c r="G43" s="106"/>
      <c r="H43" s="106"/>
      <c r="I43" s="106"/>
      <c r="J43" s="106"/>
      <c r="K43" s="107"/>
      <c r="Q43" s="33" t="s">
        <v>68</v>
      </c>
      <c r="R43" s="82" t="str">
        <f>IFERROR(AVERAGEIFS(T20:T30,T20:T30,"&gt;=0")*PRODUCT(U11:U39),"")</f>
        <v/>
      </c>
      <c r="S43" s="28"/>
      <c r="T43" s="29"/>
      <c r="U43" s="29"/>
      <c r="V43" s="29" t="str">
        <f>R43</f>
        <v/>
      </c>
      <c r="W43" s="29"/>
      <c r="X43" s="29"/>
      <c r="Y43" s="29"/>
      <c r="Z43" s="29"/>
      <c r="AA43" s="29"/>
      <c r="AB43" s="29"/>
      <c r="AC43" s="29"/>
      <c r="AD43" s="30"/>
    </row>
    <row r="44" spans="1:30" x14ac:dyDescent="0.4">
      <c r="A44" s="108"/>
      <c r="B44" s="109"/>
      <c r="C44" s="109"/>
      <c r="D44" s="109"/>
      <c r="E44" s="109"/>
      <c r="F44" s="109"/>
      <c r="G44" s="109"/>
      <c r="H44" s="109"/>
      <c r="I44" s="109"/>
      <c r="J44" s="109"/>
      <c r="K44" s="110"/>
      <c r="Q44" s="34" t="s">
        <v>69</v>
      </c>
      <c r="R44" s="83" t="str">
        <f>IFERROR(AVERAGEIFS(T31:T39,T31:T39,"&gt;=0")*PRODUCT(U11:U39),"")</f>
        <v/>
      </c>
      <c r="S44" s="28"/>
      <c r="T44" s="29"/>
      <c r="U44" s="29"/>
      <c r="V44" s="29" t="str">
        <f>R44</f>
        <v/>
      </c>
      <c r="W44" s="29"/>
      <c r="X44" s="29"/>
      <c r="Y44" s="29"/>
      <c r="Z44" s="29"/>
      <c r="AA44" s="29"/>
      <c r="AB44" s="29"/>
      <c r="AC44" s="29"/>
      <c r="AD44" s="30"/>
    </row>
    <row r="45" spans="1:30" x14ac:dyDescent="0.4">
      <c r="A45" s="102" t="str">
        <f>CONCATENATE("Lernfeld ",$H$2," : ")</f>
        <v xml:space="preserve">Lernfeld 0 : </v>
      </c>
      <c r="B45" s="103"/>
      <c r="C45" s="103"/>
      <c r="D45" s="103"/>
      <c r="E45" s="103"/>
      <c r="F45" s="103"/>
      <c r="G45" s="103"/>
      <c r="H45" s="103"/>
      <c r="I45" s="103"/>
      <c r="J45" s="103"/>
      <c r="K45" s="104"/>
      <c r="R45" s="84"/>
      <c r="S45" s="27"/>
      <c r="T45" s="27"/>
      <c r="U45" s="27"/>
      <c r="V45" s="27"/>
      <c r="W45" s="27"/>
      <c r="X45" s="27"/>
      <c r="Y45" s="27"/>
      <c r="Z45" s="27"/>
      <c r="AA45" s="27"/>
      <c r="AB45" s="27"/>
      <c r="AC45" s="27"/>
    </row>
    <row r="46" spans="1:30" ht="15" customHeight="1" x14ac:dyDescent="0.4">
      <c r="A46" s="105">
        <f>$H$3</f>
        <v>0</v>
      </c>
      <c r="B46" s="106"/>
      <c r="C46" s="106"/>
      <c r="D46" s="106"/>
      <c r="E46" s="106"/>
      <c r="F46" s="106"/>
      <c r="G46" s="106"/>
      <c r="H46" s="106"/>
      <c r="I46" s="106"/>
      <c r="J46" s="106"/>
      <c r="K46" s="107"/>
      <c r="R46" s="84"/>
      <c r="S46" s="27"/>
      <c r="T46" s="27"/>
      <c r="U46" s="27"/>
      <c r="V46" s="27"/>
      <c r="W46" s="27"/>
      <c r="X46" s="27"/>
      <c r="Y46" s="27"/>
      <c r="Z46" s="27"/>
      <c r="AA46" s="27"/>
      <c r="AB46" s="27"/>
      <c r="AC46" s="27"/>
    </row>
    <row r="47" spans="1:30" x14ac:dyDescent="0.4">
      <c r="A47" s="108"/>
      <c r="B47" s="109"/>
      <c r="C47" s="109"/>
      <c r="D47" s="109"/>
      <c r="E47" s="109"/>
      <c r="F47" s="109"/>
      <c r="G47" s="109"/>
      <c r="H47" s="109"/>
      <c r="I47" s="109"/>
      <c r="J47" s="109"/>
      <c r="K47" s="110"/>
      <c r="R47" s="84"/>
      <c r="S47" s="27"/>
      <c r="T47" s="27"/>
      <c r="U47" s="27"/>
      <c r="V47" s="27"/>
      <c r="W47" s="27"/>
      <c r="X47" s="27"/>
      <c r="Y47" s="27"/>
      <c r="Z47" s="27"/>
      <c r="AA47" s="27"/>
      <c r="AB47" s="27"/>
      <c r="AC47" s="27"/>
    </row>
    <row r="48" spans="1:30" x14ac:dyDescent="0.4">
      <c r="A48" s="99" t="str">
        <f>CONCATENATE("Lernsituation ",$H$2,".",$P$2," : ")</f>
        <v xml:space="preserve">Lernsituation 0.3 : </v>
      </c>
      <c r="B48" s="100"/>
      <c r="C48" s="100"/>
      <c r="D48" s="100"/>
      <c r="E48" s="100"/>
      <c r="F48" s="100"/>
      <c r="G48" s="100"/>
      <c r="H48" s="100"/>
      <c r="I48" s="100"/>
      <c r="J48" s="100"/>
      <c r="K48" s="101"/>
      <c r="R48" s="84"/>
      <c r="S48" s="27"/>
      <c r="T48" s="27"/>
      <c r="U48" s="27"/>
      <c r="V48" s="27"/>
      <c r="W48" s="27"/>
      <c r="X48" s="27"/>
      <c r="Y48" s="27"/>
      <c r="Z48" s="27"/>
      <c r="AA48" s="27"/>
      <c r="AB48" s="27"/>
      <c r="AC48" s="27"/>
    </row>
    <row r="49" spans="1:29" ht="15" customHeight="1" x14ac:dyDescent="0.4">
      <c r="A49" s="105" t="str">
        <f>$H$4</f>
        <v>-</v>
      </c>
      <c r="B49" s="106"/>
      <c r="C49" s="106"/>
      <c r="D49" s="106"/>
      <c r="E49" s="106"/>
      <c r="F49" s="106"/>
      <c r="G49" s="106"/>
      <c r="H49" s="106"/>
      <c r="I49" s="106"/>
      <c r="J49" s="106"/>
      <c r="K49" s="107"/>
      <c r="R49" s="84"/>
      <c r="S49" s="27"/>
      <c r="T49" s="27"/>
      <c r="U49" s="27"/>
      <c r="V49" s="27"/>
      <c r="W49" s="27"/>
      <c r="X49" s="27"/>
      <c r="Y49" s="27"/>
      <c r="Z49" s="27"/>
      <c r="AA49" s="27"/>
      <c r="AB49" s="27"/>
      <c r="AC49" s="27"/>
    </row>
    <row r="50" spans="1:29" x14ac:dyDescent="0.4">
      <c r="A50" s="108"/>
      <c r="B50" s="109"/>
      <c r="C50" s="109"/>
      <c r="D50" s="109"/>
      <c r="E50" s="109"/>
      <c r="F50" s="109"/>
      <c r="G50" s="109"/>
      <c r="H50" s="109"/>
      <c r="I50" s="109"/>
      <c r="J50" s="109"/>
      <c r="K50" s="110"/>
      <c r="R50" s="84"/>
      <c r="S50" s="27"/>
      <c r="T50" s="27"/>
      <c r="U50" s="27"/>
      <c r="V50" s="27"/>
      <c r="W50" s="27"/>
      <c r="X50" s="27"/>
      <c r="Y50" s="27"/>
      <c r="Z50" s="27"/>
      <c r="AA50" s="27"/>
      <c r="AB50" s="27"/>
      <c r="AC50" s="27"/>
    </row>
    <row r="51" spans="1:29" x14ac:dyDescent="0.4">
      <c r="A51" s="119" t="s">
        <v>37</v>
      </c>
      <c r="B51" s="120"/>
      <c r="C51" s="121" t="str">
        <f>$H$5</f>
        <v>-</v>
      </c>
      <c r="D51" s="113"/>
      <c r="E51" s="114"/>
      <c r="F51" s="119" t="s">
        <v>36</v>
      </c>
      <c r="G51" s="120"/>
      <c r="H51" s="113" t="str">
        <f>$N$5</f>
        <v>-</v>
      </c>
      <c r="I51" s="113"/>
      <c r="J51" s="113"/>
      <c r="K51" s="114"/>
      <c r="R51" s="84"/>
    </row>
    <row r="52" spans="1:29" ht="15" thickBot="1" x14ac:dyDescent="0.45">
      <c r="R52" s="84"/>
    </row>
    <row r="53" spans="1:29" x14ac:dyDescent="0.4">
      <c r="A53" s="97" t="s">
        <v>73</v>
      </c>
      <c r="B53" s="98"/>
      <c r="C53" s="61" t="s">
        <v>122</v>
      </c>
      <c r="D53" s="58"/>
      <c r="E53" s="58"/>
      <c r="F53" s="58"/>
      <c r="G53" s="58"/>
      <c r="H53" s="58"/>
      <c r="I53" s="58"/>
      <c r="J53" s="58"/>
      <c r="K53" s="58"/>
      <c r="L53" s="58"/>
      <c r="M53" s="64"/>
      <c r="N53" s="115" t="s">
        <v>121</v>
      </c>
      <c r="O53" s="115"/>
      <c r="P53" s="115"/>
      <c r="Q53" s="116"/>
      <c r="R53" s="85" t="s">
        <v>120</v>
      </c>
    </row>
    <row r="54" spans="1:29" x14ac:dyDescent="0.4">
      <c r="A54" s="146" t="s">
        <v>14</v>
      </c>
      <c r="B54" s="59" t="str">
        <f>B11</f>
        <v>MK1</v>
      </c>
      <c r="C54" s="134" t="str">
        <f>C11</f>
        <v>Die SuS entwickeln Kriterien, um den Einfluss zeitgemäßer Hard- und/oder Software beurteilen zu können.</v>
      </c>
      <c r="D54" s="134"/>
      <c r="E54" s="134"/>
      <c r="F54" s="134"/>
      <c r="G54" s="134"/>
      <c r="H54" s="134"/>
      <c r="I54" s="134"/>
      <c r="J54" s="134"/>
      <c r="K54" s="134"/>
      <c r="L54" s="134"/>
      <c r="M54" s="134"/>
      <c r="N54" s="134"/>
      <c r="O54" s="134"/>
      <c r="P54" s="134"/>
      <c r="Q54" s="134"/>
      <c r="R54" s="77">
        <f t="shared" ref="R54:R82" si="9">V11</f>
        <v>-1</v>
      </c>
    </row>
    <row r="55" spans="1:29" x14ac:dyDescent="0.4">
      <c r="A55" s="147"/>
      <c r="B55" s="7" t="str">
        <f t="shared" ref="B55:C70" si="10">B12</f>
        <v>MK2</v>
      </c>
      <c r="C55" s="112" t="str">
        <f>C12</f>
        <v>Die SuS reflektieren den Einfluss der genutzten Hard- und/oder Software auf ihre berufliche Tätigkeit.</v>
      </c>
      <c r="D55" s="112"/>
      <c r="E55" s="112"/>
      <c r="F55" s="112"/>
      <c r="G55" s="112"/>
      <c r="H55" s="112"/>
      <c r="I55" s="112"/>
      <c r="J55" s="112"/>
      <c r="K55" s="112"/>
      <c r="L55" s="112"/>
      <c r="M55" s="112"/>
      <c r="N55" s="112"/>
      <c r="O55" s="112"/>
      <c r="P55" s="112"/>
      <c r="Q55" s="112"/>
      <c r="R55" s="78">
        <f t="shared" si="9"/>
        <v>-1</v>
      </c>
    </row>
    <row r="56" spans="1:29" x14ac:dyDescent="0.4">
      <c r="A56" s="147"/>
      <c r="B56" s="7" t="str">
        <f t="shared" si="10"/>
        <v>MK3</v>
      </c>
      <c r="C56" s="112" t="str">
        <f>C13</f>
        <v>Die SuS reflektieren den gesellschaftlichen Einfluss der genutzten Hard- und/oder Software.</v>
      </c>
      <c r="D56" s="112"/>
      <c r="E56" s="112"/>
      <c r="F56" s="112"/>
      <c r="G56" s="112"/>
      <c r="H56" s="112"/>
      <c r="I56" s="112"/>
      <c r="J56" s="112"/>
      <c r="K56" s="112"/>
      <c r="L56" s="112"/>
      <c r="M56" s="112"/>
      <c r="N56" s="112"/>
      <c r="O56" s="112"/>
      <c r="P56" s="112"/>
      <c r="Q56" s="112"/>
      <c r="R56" s="78">
        <f t="shared" si="9"/>
        <v>-1</v>
      </c>
    </row>
    <row r="57" spans="1:29" x14ac:dyDescent="0.4">
      <c r="A57" s="147"/>
      <c r="B57" s="7" t="str">
        <f t="shared" si="10"/>
        <v>MK4</v>
      </c>
      <c r="C57" s="112" t="str">
        <f>C14</f>
        <v>Die SuS reflektieren den Einfluss der genutzten Hard- und/oder Software auf ihre persönliche Lebenswelt.</v>
      </c>
      <c r="D57" s="112"/>
      <c r="E57" s="112"/>
      <c r="F57" s="112"/>
      <c r="G57" s="112"/>
      <c r="H57" s="112"/>
      <c r="I57" s="112"/>
      <c r="J57" s="112"/>
      <c r="K57" s="112"/>
      <c r="L57" s="112"/>
      <c r="M57" s="112"/>
      <c r="N57" s="112"/>
      <c r="O57" s="112"/>
      <c r="P57" s="112"/>
      <c r="Q57" s="112"/>
      <c r="R57" s="78">
        <f t="shared" si="9"/>
        <v>-1</v>
      </c>
    </row>
    <row r="58" spans="1:29" x14ac:dyDescent="0.4">
      <c r="A58" s="147"/>
      <c r="B58" s="7" t="str">
        <f t="shared" si="10"/>
        <v>MK5</v>
      </c>
      <c r="C58" s="112" t="str">
        <f>C15</f>
        <v>Die SuS thematisieren technische Gefahren und Risiken der genutzten Hard- und/oder Software.</v>
      </c>
      <c r="D58" s="112"/>
      <c r="E58" s="112"/>
      <c r="F58" s="112"/>
      <c r="G58" s="112"/>
      <c r="H58" s="112"/>
      <c r="I58" s="112"/>
      <c r="J58" s="112"/>
      <c r="K58" s="112"/>
      <c r="L58" s="112"/>
      <c r="M58" s="112"/>
      <c r="N58" s="112"/>
      <c r="O58" s="112"/>
      <c r="P58" s="112"/>
      <c r="Q58" s="112"/>
      <c r="R58" s="78">
        <f t="shared" si="9"/>
        <v>-1</v>
      </c>
    </row>
    <row r="59" spans="1:29" x14ac:dyDescent="0.4">
      <c r="A59" s="147"/>
      <c r="B59" s="7" t="str">
        <f t="shared" si="10"/>
        <v>MK6</v>
      </c>
      <c r="C59" s="112" t="str">
        <f t="shared" si="10"/>
        <v>Die SuS bewerten den Einsatz digitaler Medien aus dem Berufsfeld.</v>
      </c>
      <c r="D59" s="112"/>
      <c r="E59" s="112"/>
      <c r="F59" s="112"/>
      <c r="G59" s="112"/>
      <c r="H59" s="112"/>
      <c r="I59" s="112"/>
      <c r="J59" s="112"/>
      <c r="K59" s="112"/>
      <c r="L59" s="112"/>
      <c r="M59" s="112"/>
      <c r="N59" s="112"/>
      <c r="O59" s="112"/>
      <c r="P59" s="112"/>
      <c r="Q59" s="112"/>
      <c r="R59" s="78">
        <f t="shared" si="9"/>
        <v>-1</v>
      </c>
    </row>
    <row r="60" spans="1:29" x14ac:dyDescent="0.4">
      <c r="A60" s="147"/>
      <c r="B60" s="7" t="str">
        <f t="shared" si="10"/>
        <v>MK7</v>
      </c>
      <c r="C60" s="112" t="str">
        <f t="shared" si="10"/>
        <v>Die SuS reflektieren den Einsatz digitaler Medien zur Lernortkooperation und in anderen kooperativen Settings.</v>
      </c>
      <c r="D60" s="112"/>
      <c r="E60" s="112"/>
      <c r="F60" s="112"/>
      <c r="G60" s="112"/>
      <c r="H60" s="112"/>
      <c r="I60" s="112"/>
      <c r="J60" s="112"/>
      <c r="K60" s="112"/>
      <c r="L60" s="112"/>
      <c r="M60" s="112"/>
      <c r="N60" s="112"/>
      <c r="O60" s="112"/>
      <c r="P60" s="112"/>
      <c r="Q60" s="112"/>
      <c r="R60" s="78">
        <f t="shared" si="9"/>
        <v>-1</v>
      </c>
    </row>
    <row r="61" spans="1:29" x14ac:dyDescent="0.4">
      <c r="A61" s="147"/>
      <c r="B61" s="7" t="str">
        <f t="shared" si="10"/>
        <v>MK8</v>
      </c>
      <c r="C61" s="112">
        <f t="shared" si="10"/>
        <v>0</v>
      </c>
      <c r="D61" s="112"/>
      <c r="E61" s="112"/>
      <c r="F61" s="112"/>
      <c r="G61" s="112"/>
      <c r="H61" s="112"/>
      <c r="I61" s="112"/>
      <c r="J61" s="112"/>
      <c r="K61" s="112"/>
      <c r="L61" s="112"/>
      <c r="M61" s="112"/>
      <c r="N61" s="112"/>
      <c r="O61" s="112"/>
      <c r="P61" s="112"/>
      <c r="Q61" s="112"/>
      <c r="R61" s="78">
        <f t="shared" si="9"/>
        <v>-1</v>
      </c>
    </row>
    <row r="62" spans="1:29" ht="15" thickBot="1" x14ac:dyDescent="0.45">
      <c r="A62" s="148"/>
      <c r="B62" s="8" t="str">
        <f t="shared" si="10"/>
        <v>MK9</v>
      </c>
      <c r="C62" s="127">
        <f t="shared" si="10"/>
        <v>0</v>
      </c>
      <c r="D62" s="127"/>
      <c r="E62" s="127"/>
      <c r="F62" s="127"/>
      <c r="G62" s="127"/>
      <c r="H62" s="127"/>
      <c r="I62" s="127"/>
      <c r="J62" s="127"/>
      <c r="K62" s="127"/>
      <c r="L62" s="127"/>
      <c r="M62" s="127"/>
      <c r="N62" s="127"/>
      <c r="O62" s="127"/>
      <c r="P62" s="127"/>
      <c r="Q62" s="127"/>
      <c r="R62" s="79">
        <f t="shared" si="9"/>
        <v>-1</v>
      </c>
    </row>
    <row r="63" spans="1:29" x14ac:dyDescent="0.4">
      <c r="A63" s="131" t="s">
        <v>15</v>
      </c>
      <c r="B63" s="6" t="str">
        <f t="shared" si="10"/>
        <v>AK1</v>
      </c>
      <c r="C63" s="111" t="str">
        <f t="shared" si="10"/>
        <v>Die SuS nutzen digitale Quellen zur Informationsbeschaffung.</v>
      </c>
      <c r="D63" s="111"/>
      <c r="E63" s="111"/>
      <c r="F63" s="111"/>
      <c r="G63" s="111"/>
      <c r="H63" s="111"/>
      <c r="I63" s="111"/>
      <c r="J63" s="111"/>
      <c r="K63" s="111"/>
      <c r="L63" s="111"/>
      <c r="M63" s="111"/>
      <c r="N63" s="111"/>
      <c r="O63" s="111"/>
      <c r="P63" s="111"/>
      <c r="Q63" s="111"/>
      <c r="R63" s="80">
        <f t="shared" si="9"/>
        <v>-1</v>
      </c>
    </row>
    <row r="64" spans="1:29" x14ac:dyDescent="0.4">
      <c r="A64" s="132"/>
      <c r="B64" s="7" t="str">
        <f t="shared" si="10"/>
        <v>AK2</v>
      </c>
      <c r="C64" s="112" t="str">
        <f t="shared" si="10"/>
        <v>Die SuS greifen auf digitale Ressourcen von Ausbildungsbeteiligten zu.</v>
      </c>
      <c r="D64" s="112"/>
      <c r="E64" s="112"/>
      <c r="F64" s="112"/>
      <c r="G64" s="112"/>
      <c r="H64" s="112"/>
      <c r="I64" s="112"/>
      <c r="J64" s="112"/>
      <c r="K64" s="112"/>
      <c r="L64" s="112"/>
      <c r="M64" s="112"/>
      <c r="N64" s="112"/>
      <c r="O64" s="112"/>
      <c r="P64" s="112"/>
      <c r="Q64" s="112"/>
      <c r="R64" s="78">
        <f t="shared" si="9"/>
        <v>-1</v>
      </c>
    </row>
    <row r="65" spans="1:18" x14ac:dyDescent="0.4">
      <c r="A65" s="132"/>
      <c r="B65" s="7" t="str">
        <f t="shared" si="10"/>
        <v>AK3</v>
      </c>
      <c r="C65" s="112" t="str">
        <f t="shared" si="10"/>
        <v>Die SuS verwenden zeitgemäße fachbereichsspezifische Software und Softwareumgebungen.</v>
      </c>
      <c r="D65" s="112"/>
      <c r="E65" s="112"/>
      <c r="F65" s="112"/>
      <c r="G65" s="112"/>
      <c r="H65" s="112"/>
      <c r="I65" s="112"/>
      <c r="J65" s="112"/>
      <c r="K65" s="112"/>
      <c r="L65" s="112"/>
      <c r="M65" s="112"/>
      <c r="N65" s="112"/>
      <c r="O65" s="112"/>
      <c r="P65" s="112"/>
      <c r="Q65" s="112"/>
      <c r="R65" s="78">
        <f t="shared" si="9"/>
        <v>-1</v>
      </c>
    </row>
    <row r="66" spans="1:18" x14ac:dyDescent="0.4">
      <c r="A66" s="132"/>
      <c r="B66" s="7" t="str">
        <f t="shared" si="10"/>
        <v>AK4</v>
      </c>
      <c r="C66" s="112" t="str">
        <f t="shared" si="10"/>
        <v>Die SuS erstellen Präsentationen, Kalkulationen und Dokumentationen in zeitgemäßen Softwareumgebungen.</v>
      </c>
      <c r="D66" s="112"/>
      <c r="E66" s="112"/>
      <c r="F66" s="112"/>
      <c r="G66" s="112"/>
      <c r="H66" s="112"/>
      <c r="I66" s="112"/>
      <c r="J66" s="112"/>
      <c r="K66" s="112"/>
      <c r="L66" s="112"/>
      <c r="M66" s="112"/>
      <c r="N66" s="112"/>
      <c r="O66" s="112"/>
      <c r="P66" s="112"/>
      <c r="Q66" s="112"/>
      <c r="R66" s="78">
        <f t="shared" si="9"/>
        <v>-1</v>
      </c>
    </row>
    <row r="67" spans="1:18" x14ac:dyDescent="0.4">
      <c r="A67" s="132"/>
      <c r="B67" s="7" t="str">
        <f t="shared" si="10"/>
        <v>AK5</v>
      </c>
      <c r="C67" s="112" t="str">
        <f t="shared" si="10"/>
        <v>Die SuS setzen berufs- bzw. fachbereichsspezifische Hardware ein.</v>
      </c>
      <c r="D67" s="112"/>
      <c r="E67" s="112"/>
      <c r="F67" s="112"/>
      <c r="G67" s="112"/>
      <c r="H67" s="112"/>
      <c r="I67" s="112"/>
      <c r="J67" s="112"/>
      <c r="K67" s="112"/>
      <c r="L67" s="112"/>
      <c r="M67" s="112"/>
      <c r="N67" s="112"/>
      <c r="O67" s="112"/>
      <c r="P67" s="112"/>
      <c r="Q67" s="112"/>
      <c r="R67" s="78">
        <f t="shared" si="9"/>
        <v>-1</v>
      </c>
    </row>
    <row r="68" spans="1:18" x14ac:dyDescent="0.4">
      <c r="A68" s="132"/>
      <c r="B68" s="7" t="str">
        <f t="shared" si="10"/>
        <v>AK6</v>
      </c>
      <c r="C68" s="112" t="str">
        <f t="shared" si="10"/>
        <v>Die SuS setzen zeitgemäße Hardware oder technologische Treiber ein.</v>
      </c>
      <c r="D68" s="112"/>
      <c r="E68" s="112"/>
      <c r="F68" s="112"/>
      <c r="G68" s="112"/>
      <c r="H68" s="112"/>
      <c r="I68" s="112"/>
      <c r="J68" s="112"/>
      <c r="K68" s="112"/>
      <c r="L68" s="112"/>
      <c r="M68" s="112"/>
      <c r="N68" s="112"/>
      <c r="O68" s="112"/>
      <c r="P68" s="112"/>
      <c r="Q68" s="112"/>
      <c r="R68" s="78">
        <f t="shared" si="9"/>
        <v>-1</v>
      </c>
    </row>
    <row r="69" spans="1:18" x14ac:dyDescent="0.4">
      <c r="A69" s="132"/>
      <c r="B69" s="7" t="str">
        <f t="shared" si="10"/>
        <v>AK7</v>
      </c>
      <c r="C69" s="112" t="str">
        <f t="shared" si="10"/>
        <v>Die SuS wandeln Daten in unterschiedliche digitale Formate um.</v>
      </c>
      <c r="D69" s="112"/>
      <c r="E69" s="112"/>
      <c r="F69" s="112"/>
      <c r="G69" s="112"/>
      <c r="H69" s="112"/>
      <c r="I69" s="112"/>
      <c r="J69" s="112"/>
      <c r="K69" s="112"/>
      <c r="L69" s="112"/>
      <c r="M69" s="112"/>
      <c r="N69" s="112"/>
      <c r="O69" s="112"/>
      <c r="P69" s="112"/>
      <c r="Q69" s="112"/>
      <c r="R69" s="78">
        <f t="shared" si="9"/>
        <v>-1</v>
      </c>
    </row>
    <row r="70" spans="1:18" x14ac:dyDescent="0.4">
      <c r="A70" s="132"/>
      <c r="B70" s="7" t="str">
        <f t="shared" si="10"/>
        <v>AK8</v>
      </c>
      <c r="C70" s="112" t="str">
        <f t="shared" si="10"/>
        <v xml:space="preserve">Die SuS gewährleisten den Datenaustausch zwischen unterschiedlichen Systemen. </v>
      </c>
      <c r="D70" s="112"/>
      <c r="E70" s="112"/>
      <c r="F70" s="112"/>
      <c r="G70" s="112"/>
      <c r="H70" s="112"/>
      <c r="I70" s="112"/>
      <c r="J70" s="112"/>
      <c r="K70" s="112"/>
      <c r="L70" s="112"/>
      <c r="M70" s="112"/>
      <c r="N70" s="112"/>
      <c r="O70" s="112"/>
      <c r="P70" s="112"/>
      <c r="Q70" s="112"/>
      <c r="R70" s="78">
        <f t="shared" si="9"/>
        <v>-1</v>
      </c>
    </row>
    <row r="71" spans="1:18" x14ac:dyDescent="0.4">
      <c r="A71" s="132"/>
      <c r="B71" s="7" t="str">
        <f t="shared" ref="B71:C82" si="11">B28</f>
        <v>AK9</v>
      </c>
      <c r="C71" s="112" t="str">
        <f t="shared" si="11"/>
        <v>Die SuS nutzen Groupware als kooperative Unterrichtsform.</v>
      </c>
      <c r="D71" s="112"/>
      <c r="E71" s="112"/>
      <c r="F71" s="112"/>
      <c r="G71" s="112"/>
      <c r="H71" s="112"/>
      <c r="I71" s="112"/>
      <c r="J71" s="112"/>
      <c r="K71" s="112"/>
      <c r="L71" s="112"/>
      <c r="M71" s="112"/>
      <c r="N71" s="112"/>
      <c r="O71" s="112"/>
      <c r="P71" s="112"/>
      <c r="Q71" s="112"/>
      <c r="R71" s="78">
        <f t="shared" si="9"/>
        <v>-1</v>
      </c>
    </row>
    <row r="72" spans="1:18" x14ac:dyDescent="0.4">
      <c r="A72" s="132"/>
      <c r="B72" s="7" t="str">
        <f t="shared" si="11"/>
        <v>AK10</v>
      </c>
      <c r="C72" s="112">
        <f t="shared" si="11"/>
        <v>0</v>
      </c>
      <c r="D72" s="112"/>
      <c r="E72" s="112"/>
      <c r="F72" s="112"/>
      <c r="G72" s="112"/>
      <c r="H72" s="112"/>
      <c r="I72" s="112"/>
      <c r="J72" s="112"/>
      <c r="K72" s="112"/>
      <c r="L72" s="112"/>
      <c r="M72" s="112"/>
      <c r="N72" s="112"/>
      <c r="O72" s="112"/>
      <c r="P72" s="112"/>
      <c r="Q72" s="112"/>
      <c r="R72" s="78">
        <f t="shared" si="9"/>
        <v>-1</v>
      </c>
    </row>
    <row r="73" spans="1:18" ht="15" thickBot="1" x14ac:dyDescent="0.45">
      <c r="A73" s="133"/>
      <c r="B73" s="8" t="str">
        <f t="shared" si="11"/>
        <v>AK11</v>
      </c>
      <c r="C73" s="127">
        <f t="shared" si="11"/>
        <v>0</v>
      </c>
      <c r="D73" s="127"/>
      <c r="E73" s="127"/>
      <c r="F73" s="127"/>
      <c r="G73" s="127"/>
      <c r="H73" s="127"/>
      <c r="I73" s="127"/>
      <c r="J73" s="127"/>
      <c r="K73" s="127"/>
      <c r="L73" s="127"/>
      <c r="M73" s="127"/>
      <c r="N73" s="127"/>
      <c r="O73" s="127"/>
      <c r="P73" s="127"/>
      <c r="Q73" s="127"/>
      <c r="R73" s="79">
        <f t="shared" si="9"/>
        <v>-1</v>
      </c>
    </row>
    <row r="74" spans="1:18" x14ac:dyDescent="0.4">
      <c r="A74" s="128" t="s">
        <v>16</v>
      </c>
      <c r="B74" s="6" t="str">
        <f t="shared" si="11"/>
        <v>IG1</v>
      </c>
      <c r="C74" s="111" t="str">
        <f t="shared" si="11"/>
        <v>Die SuS berücksichtigen die Anforderungen des Urheberrechts mit Lizenz- und Nutzungsrechten.</v>
      </c>
      <c r="D74" s="111"/>
      <c r="E74" s="111"/>
      <c r="F74" s="111"/>
      <c r="G74" s="111"/>
      <c r="H74" s="111"/>
      <c r="I74" s="111"/>
      <c r="J74" s="111"/>
      <c r="K74" s="111"/>
      <c r="L74" s="111"/>
      <c r="M74" s="111"/>
      <c r="N74" s="111"/>
      <c r="O74" s="111"/>
      <c r="P74" s="111"/>
      <c r="Q74" s="111"/>
      <c r="R74" s="80">
        <f t="shared" si="9"/>
        <v>-1</v>
      </c>
    </row>
    <row r="75" spans="1:18" x14ac:dyDescent="0.4">
      <c r="A75" s="129"/>
      <c r="B75" s="7" t="str">
        <f t="shared" si="11"/>
        <v>IG2</v>
      </c>
      <c r="C75" s="112" t="str">
        <f t="shared" si="11"/>
        <v>Die SuS setzen Anforderungen an Datensicherheit um.</v>
      </c>
      <c r="D75" s="112"/>
      <c r="E75" s="112"/>
      <c r="F75" s="112"/>
      <c r="G75" s="112"/>
      <c r="H75" s="112"/>
      <c r="I75" s="112"/>
      <c r="J75" s="112"/>
      <c r="K75" s="112"/>
      <c r="L75" s="112"/>
      <c r="M75" s="112"/>
      <c r="N75" s="112"/>
      <c r="O75" s="112"/>
      <c r="P75" s="112"/>
      <c r="Q75" s="112"/>
      <c r="R75" s="78">
        <f t="shared" si="9"/>
        <v>-1</v>
      </c>
    </row>
    <row r="76" spans="1:18" x14ac:dyDescent="0.4">
      <c r="A76" s="129"/>
      <c r="B76" s="7" t="str">
        <f t="shared" si="11"/>
        <v>IG3</v>
      </c>
      <c r="C76" s="112" t="str">
        <f t="shared" si="11"/>
        <v>Die SuS setzen Anforderungen des Datenschutzes um.</v>
      </c>
      <c r="D76" s="112"/>
      <c r="E76" s="112"/>
      <c r="F76" s="112"/>
      <c r="G76" s="112"/>
      <c r="H76" s="112"/>
      <c r="I76" s="112"/>
      <c r="J76" s="112"/>
      <c r="K76" s="112"/>
      <c r="L76" s="112"/>
      <c r="M76" s="112"/>
      <c r="N76" s="112"/>
      <c r="O76" s="112"/>
      <c r="P76" s="112"/>
      <c r="Q76" s="112"/>
      <c r="R76" s="78">
        <f t="shared" si="9"/>
        <v>-1</v>
      </c>
    </row>
    <row r="77" spans="1:18" x14ac:dyDescent="0.4">
      <c r="A77" s="129"/>
      <c r="B77" s="7" t="str">
        <f t="shared" si="11"/>
        <v>IG4</v>
      </c>
      <c r="C77" s="112" t="str">
        <f t="shared" si="11"/>
        <v>Die SuS setzen algorithmische Problemlösungsstrategien für das Verständnis von Softwareentwicklung ein.</v>
      </c>
      <c r="D77" s="112"/>
      <c r="E77" s="112"/>
      <c r="F77" s="112"/>
      <c r="G77" s="112"/>
      <c r="H77" s="112"/>
      <c r="I77" s="112"/>
      <c r="J77" s="112"/>
      <c r="K77" s="112"/>
      <c r="L77" s="112"/>
      <c r="M77" s="112"/>
      <c r="N77" s="112"/>
      <c r="O77" s="112"/>
      <c r="P77" s="112"/>
      <c r="Q77" s="112"/>
      <c r="R77" s="78">
        <f t="shared" si="9"/>
        <v>-1</v>
      </c>
    </row>
    <row r="78" spans="1:18" x14ac:dyDescent="0.4">
      <c r="A78" s="129"/>
      <c r="B78" s="7" t="str">
        <f t="shared" si="11"/>
        <v>IG5</v>
      </c>
      <c r="C78" s="112" t="str">
        <f t="shared" si="11"/>
        <v>Die SuS konfigurieren Hard- und/oder Software für Arbeits- und Geschäftsprozesse.</v>
      </c>
      <c r="D78" s="112"/>
      <c r="E78" s="112"/>
      <c r="F78" s="112"/>
      <c r="G78" s="112"/>
      <c r="H78" s="112"/>
      <c r="I78" s="112"/>
      <c r="J78" s="112"/>
      <c r="K78" s="112"/>
      <c r="L78" s="112"/>
      <c r="M78" s="112"/>
      <c r="N78" s="112"/>
      <c r="O78" s="112"/>
      <c r="P78" s="112"/>
      <c r="Q78" s="112"/>
      <c r="R78" s="78">
        <f t="shared" si="9"/>
        <v>-1</v>
      </c>
    </row>
    <row r="79" spans="1:18" x14ac:dyDescent="0.4">
      <c r="A79" s="129"/>
      <c r="B79" s="7" t="str">
        <f t="shared" si="11"/>
        <v>IG6</v>
      </c>
      <c r="C79" s="112" t="str">
        <f t="shared" si="11"/>
        <v>Die SuS nehmen individuelle Konfigurationen an Hard- und/oder Software vor.</v>
      </c>
      <c r="D79" s="112"/>
      <c r="E79" s="112"/>
      <c r="F79" s="112"/>
      <c r="G79" s="112"/>
      <c r="H79" s="112"/>
      <c r="I79" s="112"/>
      <c r="J79" s="112"/>
      <c r="K79" s="112"/>
      <c r="L79" s="112"/>
      <c r="M79" s="112"/>
      <c r="N79" s="112"/>
      <c r="O79" s="112"/>
      <c r="P79" s="112"/>
      <c r="Q79" s="112"/>
      <c r="R79" s="78">
        <f t="shared" si="9"/>
        <v>-1</v>
      </c>
    </row>
    <row r="80" spans="1:18" x14ac:dyDescent="0.4">
      <c r="A80" s="129"/>
      <c r="B80" s="7" t="str">
        <f t="shared" si="11"/>
        <v>IG7</v>
      </c>
      <c r="C80" s="112" t="str">
        <f t="shared" si="11"/>
        <v>Die SuS analysieren  Aufbau,  Kommunikation und Funktionsweise vernetzter Systeme.</v>
      </c>
      <c r="D80" s="112"/>
      <c r="E80" s="112"/>
      <c r="F80" s="112"/>
      <c r="G80" s="112"/>
      <c r="H80" s="112"/>
      <c r="I80" s="112"/>
      <c r="J80" s="112"/>
      <c r="K80" s="112"/>
      <c r="L80" s="112"/>
      <c r="M80" s="112"/>
      <c r="N80" s="112"/>
      <c r="O80" s="112"/>
      <c r="P80" s="112"/>
      <c r="Q80" s="112"/>
      <c r="R80" s="78">
        <f t="shared" si="9"/>
        <v>-1</v>
      </c>
    </row>
    <row r="81" spans="1:18" x14ac:dyDescent="0.4">
      <c r="A81" s="129"/>
      <c r="B81" s="7" t="str">
        <f t="shared" si="11"/>
        <v>IG8</v>
      </c>
      <c r="C81" s="112">
        <f t="shared" si="11"/>
        <v>0</v>
      </c>
      <c r="D81" s="112"/>
      <c r="E81" s="112"/>
      <c r="F81" s="112"/>
      <c r="G81" s="112"/>
      <c r="H81" s="112"/>
      <c r="I81" s="112"/>
      <c r="J81" s="112"/>
      <c r="K81" s="112"/>
      <c r="L81" s="112"/>
      <c r="M81" s="112"/>
      <c r="N81" s="112"/>
      <c r="O81" s="112"/>
      <c r="P81" s="112"/>
      <c r="Q81" s="112"/>
      <c r="R81" s="78">
        <f t="shared" si="9"/>
        <v>-1</v>
      </c>
    </row>
    <row r="82" spans="1:18" ht="15" thickBot="1" x14ac:dyDescent="0.45">
      <c r="A82" s="130"/>
      <c r="B82" s="8" t="str">
        <f t="shared" si="11"/>
        <v>IG9</v>
      </c>
      <c r="C82" s="127">
        <f t="shared" si="11"/>
        <v>0</v>
      </c>
      <c r="D82" s="127"/>
      <c r="E82" s="127"/>
      <c r="F82" s="127"/>
      <c r="G82" s="127"/>
      <c r="H82" s="127"/>
      <c r="I82" s="127"/>
      <c r="J82" s="127"/>
      <c r="K82" s="127"/>
      <c r="L82" s="127"/>
      <c r="M82" s="127"/>
      <c r="N82" s="127"/>
      <c r="O82" s="127"/>
      <c r="P82" s="127"/>
      <c r="Q82" s="127"/>
      <c r="R82" s="79">
        <f t="shared" si="9"/>
        <v>-1</v>
      </c>
    </row>
    <row r="83" spans="1:18" ht="12" customHeight="1" x14ac:dyDescent="0.4">
      <c r="R83" s="16" t="str">
        <f ca="1">MID(CELL("Dateiname"),SEARCH("[",CELL("Dateiname"))+1,SEARCH("]",CELL("Dateiname"))-SEARCH("[",CELL("Dateiname"))-1)</f>
        <v>Tool_Ver_J final.xlsx</v>
      </c>
    </row>
    <row r="84" spans="1:18" x14ac:dyDescent="0.4">
      <c r="A84" s="102" t="s">
        <v>5</v>
      </c>
      <c r="B84" s="103"/>
      <c r="C84" s="103"/>
      <c r="D84" s="103"/>
      <c r="E84" s="103"/>
      <c r="F84" s="103"/>
      <c r="G84" s="103"/>
      <c r="H84" s="103"/>
      <c r="I84" s="103"/>
      <c r="J84" s="103"/>
      <c r="K84" s="104"/>
      <c r="Q84" s="4"/>
      <c r="R84" s="5"/>
    </row>
    <row r="85" spans="1:18" x14ac:dyDescent="0.4">
      <c r="A85" s="105">
        <f>$H$1</f>
        <v>0</v>
      </c>
      <c r="B85" s="106"/>
      <c r="C85" s="106"/>
      <c r="D85" s="106"/>
      <c r="E85" s="106"/>
      <c r="F85" s="106"/>
      <c r="G85" s="106"/>
      <c r="H85" s="106"/>
      <c r="I85" s="106"/>
      <c r="J85" s="106"/>
      <c r="K85" s="107"/>
      <c r="Q85" s="4"/>
      <c r="R85" s="5"/>
    </row>
    <row r="86" spans="1:18" x14ac:dyDescent="0.4">
      <c r="A86" s="108"/>
      <c r="B86" s="109"/>
      <c r="C86" s="109"/>
      <c r="D86" s="109"/>
      <c r="E86" s="109"/>
      <c r="F86" s="109"/>
      <c r="G86" s="109"/>
      <c r="H86" s="109"/>
      <c r="I86" s="109"/>
      <c r="J86" s="109"/>
      <c r="K86" s="110"/>
      <c r="Q86" s="4"/>
      <c r="R86" s="5"/>
    </row>
    <row r="87" spans="1:18" x14ac:dyDescent="0.4">
      <c r="A87" s="102" t="str">
        <f>CONCATENATE("Lernfeld ",$H$2," : ")</f>
        <v xml:space="preserve">Lernfeld 0 : </v>
      </c>
      <c r="B87" s="103"/>
      <c r="C87" s="103"/>
      <c r="D87" s="103"/>
      <c r="E87" s="103"/>
      <c r="F87" s="103"/>
      <c r="G87" s="103"/>
      <c r="H87" s="103"/>
      <c r="I87" s="103"/>
      <c r="J87" s="103"/>
      <c r="K87" s="104"/>
    </row>
    <row r="88" spans="1:18" x14ac:dyDescent="0.4">
      <c r="A88" s="105">
        <f>$H$3</f>
        <v>0</v>
      </c>
      <c r="B88" s="106"/>
      <c r="C88" s="106"/>
      <c r="D88" s="106"/>
      <c r="E88" s="106"/>
      <c r="F88" s="106"/>
      <c r="G88" s="106"/>
      <c r="H88" s="106"/>
      <c r="I88" s="106"/>
      <c r="J88" s="106"/>
      <c r="K88" s="107"/>
    </row>
    <row r="89" spans="1:18" ht="15" customHeight="1" x14ac:dyDescent="0.4">
      <c r="A89" s="108"/>
      <c r="B89" s="109"/>
      <c r="C89" s="109"/>
      <c r="D89" s="109"/>
      <c r="E89" s="109"/>
      <c r="F89" s="109"/>
      <c r="G89" s="109"/>
      <c r="H89" s="109"/>
      <c r="I89" s="109"/>
      <c r="J89" s="109"/>
      <c r="K89" s="110"/>
    </row>
    <row r="90" spans="1:18" x14ac:dyDescent="0.4">
      <c r="A90" s="99" t="str">
        <f>CONCATENATE("Lernsituation ",$H$2,".",$P$2," : ")</f>
        <v xml:space="preserve">Lernsituation 0.3 : </v>
      </c>
      <c r="B90" s="100"/>
      <c r="C90" s="100"/>
      <c r="D90" s="100"/>
      <c r="E90" s="100"/>
      <c r="F90" s="100"/>
      <c r="G90" s="100"/>
      <c r="H90" s="100"/>
      <c r="I90" s="100"/>
      <c r="J90" s="100"/>
      <c r="K90" s="101"/>
    </row>
    <row r="91" spans="1:18" x14ac:dyDescent="0.4">
      <c r="A91" s="105" t="str">
        <f>$H$4</f>
        <v>-</v>
      </c>
      <c r="B91" s="106"/>
      <c r="C91" s="106"/>
      <c r="D91" s="106"/>
      <c r="E91" s="106"/>
      <c r="F91" s="106"/>
      <c r="G91" s="106"/>
      <c r="H91" s="106"/>
      <c r="I91" s="106"/>
      <c r="J91" s="106"/>
      <c r="K91" s="107"/>
    </row>
    <row r="92" spans="1:18" x14ac:dyDescent="0.4">
      <c r="A92" s="108"/>
      <c r="B92" s="109"/>
      <c r="C92" s="109"/>
      <c r="D92" s="109"/>
      <c r="E92" s="109"/>
      <c r="F92" s="109"/>
      <c r="G92" s="109"/>
      <c r="H92" s="109"/>
      <c r="I92" s="109"/>
      <c r="J92" s="109"/>
      <c r="K92" s="110"/>
    </row>
    <row r="93" spans="1:18" ht="15" thickBot="1" x14ac:dyDescent="0.45">
      <c r="A93" s="119" t="s">
        <v>37</v>
      </c>
      <c r="B93" s="120"/>
      <c r="C93" s="121" t="str">
        <f>$H$5</f>
        <v>-</v>
      </c>
      <c r="D93" s="113"/>
      <c r="E93" s="114"/>
      <c r="F93" s="119" t="s">
        <v>36</v>
      </c>
      <c r="G93" s="120"/>
      <c r="H93" s="113" t="str">
        <f>$N$5</f>
        <v>-</v>
      </c>
      <c r="I93" s="113"/>
      <c r="J93" s="113"/>
      <c r="K93" s="114"/>
    </row>
    <row r="94" spans="1:18" ht="25.5" customHeight="1" thickBot="1" x14ac:dyDescent="0.75">
      <c r="A94" s="94" t="s">
        <v>80</v>
      </c>
      <c r="B94" s="95"/>
      <c r="C94" s="95"/>
      <c r="D94" s="95"/>
      <c r="E94" s="95"/>
      <c r="F94" s="95"/>
      <c r="G94" s="95"/>
      <c r="H94" s="95"/>
      <c r="I94" s="95"/>
      <c r="J94" s="95"/>
      <c r="K94" s="95"/>
      <c r="L94" s="95"/>
      <c r="M94" s="95"/>
      <c r="N94" s="95"/>
      <c r="O94" s="95"/>
      <c r="P94" s="95"/>
      <c r="Q94" s="95"/>
      <c r="R94" s="96"/>
    </row>
    <row r="95" spans="1:18" ht="187.5" customHeight="1" thickBot="1" x14ac:dyDescent="0.45">
      <c r="A95" s="12" t="s">
        <v>14</v>
      </c>
      <c r="B95" s="117" t="str">
        <f>IF(PRODUCT($U$11:$U$39),AA19,"")</f>
        <v/>
      </c>
      <c r="C95" s="117"/>
      <c r="D95" s="117"/>
      <c r="E95" s="117"/>
      <c r="F95" s="117"/>
      <c r="G95" s="117"/>
      <c r="H95" s="117"/>
      <c r="I95" s="117"/>
      <c r="J95" s="117"/>
      <c r="K95" s="117"/>
      <c r="L95" s="117"/>
      <c r="M95" s="117"/>
      <c r="N95" s="117"/>
      <c r="O95" s="117"/>
      <c r="P95" s="117"/>
      <c r="Q95" s="117"/>
      <c r="R95" s="118"/>
    </row>
    <row r="96" spans="1:18" ht="187.5" customHeight="1" thickBot="1" x14ac:dyDescent="0.45">
      <c r="A96" s="13" t="s">
        <v>15</v>
      </c>
      <c r="B96" s="117" t="str">
        <f>IF(PRODUCT($U$11:$U$39),AA30,"")</f>
        <v/>
      </c>
      <c r="C96" s="117"/>
      <c r="D96" s="117"/>
      <c r="E96" s="117"/>
      <c r="F96" s="117"/>
      <c r="G96" s="117"/>
      <c r="H96" s="117"/>
      <c r="I96" s="117"/>
      <c r="J96" s="117"/>
      <c r="K96" s="117"/>
      <c r="L96" s="117"/>
      <c r="M96" s="117"/>
      <c r="N96" s="117"/>
      <c r="O96" s="117"/>
      <c r="P96" s="117"/>
      <c r="Q96" s="117"/>
      <c r="R96" s="118"/>
    </row>
    <row r="97" spans="1:55" ht="187.5" customHeight="1" thickBot="1" x14ac:dyDescent="0.45">
      <c r="A97" s="14" t="s">
        <v>16</v>
      </c>
      <c r="B97" s="117" t="str">
        <f>IF(PRODUCT($U$11:$U$39),AA39,"")</f>
        <v/>
      </c>
      <c r="C97" s="117"/>
      <c r="D97" s="117"/>
      <c r="E97" s="117"/>
      <c r="F97" s="117"/>
      <c r="G97" s="117"/>
      <c r="H97" s="117"/>
      <c r="I97" s="117"/>
      <c r="J97" s="117"/>
      <c r="K97" s="117"/>
      <c r="L97" s="117"/>
      <c r="M97" s="117"/>
      <c r="N97" s="117"/>
      <c r="O97" s="117"/>
      <c r="P97" s="117"/>
      <c r="Q97" s="117"/>
      <c r="R97" s="118"/>
    </row>
    <row r="98" spans="1:55" s="35" customFormat="1" ht="9.9" customHeight="1" x14ac:dyDescent="0.3">
      <c r="R98" s="16" t="str">
        <f ca="1">MID(CELL("Dateiname"),SEARCH("[",CELL("Dateiname"))+1,SEARCH("]",CELL("Dateiname"))-SEARCH("[",CELL("Dateiname"))-1)</f>
        <v>Tool_Ver_J final.xlsx</v>
      </c>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6"/>
      <c r="AY98" s="36"/>
      <c r="AZ98" s="36"/>
      <c r="BA98" s="36"/>
      <c r="BB98" s="36"/>
      <c r="BC98" s="36"/>
    </row>
    <row r="99" spans="1:55" x14ac:dyDescent="0.4">
      <c r="A99" s="102" t="s">
        <v>5</v>
      </c>
      <c r="B99" s="103"/>
      <c r="C99" s="103"/>
      <c r="D99" s="103"/>
      <c r="E99" s="103"/>
      <c r="F99" s="103"/>
      <c r="G99" s="103"/>
      <c r="H99" s="103"/>
      <c r="I99" s="103"/>
      <c r="J99" s="103"/>
      <c r="K99" s="104"/>
      <c r="Q99" s="4"/>
      <c r="R99" s="5"/>
    </row>
    <row r="100" spans="1:55" x14ac:dyDescent="0.4">
      <c r="A100" s="105">
        <f>$H$1</f>
        <v>0</v>
      </c>
      <c r="B100" s="106"/>
      <c r="C100" s="106"/>
      <c r="D100" s="106"/>
      <c r="E100" s="106"/>
      <c r="F100" s="106"/>
      <c r="G100" s="106"/>
      <c r="H100" s="106"/>
      <c r="I100" s="106"/>
      <c r="J100" s="106"/>
      <c r="K100" s="107"/>
      <c r="Q100" s="4"/>
      <c r="R100" s="5"/>
    </row>
    <row r="101" spans="1:55" x14ac:dyDescent="0.4">
      <c r="A101" s="108"/>
      <c r="B101" s="109"/>
      <c r="C101" s="109"/>
      <c r="D101" s="109"/>
      <c r="E101" s="109"/>
      <c r="F101" s="109"/>
      <c r="G101" s="109"/>
      <c r="H101" s="109"/>
      <c r="I101" s="109"/>
      <c r="J101" s="109"/>
      <c r="K101" s="110"/>
      <c r="Q101" s="4"/>
      <c r="R101" s="5"/>
    </row>
    <row r="102" spans="1:55" x14ac:dyDescent="0.4">
      <c r="A102" s="102" t="str">
        <f>CONCATENATE("Lernfeld ",$H$2," : ")</f>
        <v xml:space="preserve">Lernfeld 0 : </v>
      </c>
      <c r="B102" s="103"/>
      <c r="C102" s="103"/>
      <c r="D102" s="103"/>
      <c r="E102" s="103"/>
      <c r="F102" s="103"/>
      <c r="G102" s="103"/>
      <c r="H102" s="103"/>
      <c r="I102" s="103"/>
      <c r="J102" s="103"/>
      <c r="K102" s="104"/>
    </row>
    <row r="103" spans="1:55" x14ac:dyDescent="0.4">
      <c r="A103" s="105">
        <f>$H$3</f>
        <v>0</v>
      </c>
      <c r="B103" s="106"/>
      <c r="C103" s="106"/>
      <c r="D103" s="106"/>
      <c r="E103" s="106"/>
      <c r="F103" s="106"/>
      <c r="G103" s="106"/>
      <c r="H103" s="106"/>
      <c r="I103" s="106"/>
      <c r="J103" s="106"/>
      <c r="K103" s="107"/>
    </row>
    <row r="104" spans="1:55" ht="15" customHeight="1" x14ac:dyDescent="0.4">
      <c r="A104" s="108"/>
      <c r="B104" s="109"/>
      <c r="C104" s="109"/>
      <c r="D104" s="109"/>
      <c r="E104" s="109"/>
      <c r="F104" s="109"/>
      <c r="G104" s="109"/>
      <c r="H104" s="109"/>
      <c r="I104" s="109"/>
      <c r="J104" s="109"/>
      <c r="K104" s="110"/>
    </row>
    <row r="105" spans="1:55" x14ac:dyDescent="0.4">
      <c r="A105" s="99" t="str">
        <f>CONCATENATE("Lernsituation ",$H$2,".",$P$2," : ")</f>
        <v xml:space="preserve">Lernsituation 0.3 : </v>
      </c>
      <c r="B105" s="100"/>
      <c r="C105" s="100"/>
      <c r="D105" s="100"/>
      <c r="E105" s="100"/>
      <c r="F105" s="100"/>
      <c r="G105" s="100"/>
      <c r="H105" s="100"/>
      <c r="I105" s="100"/>
      <c r="J105" s="100"/>
      <c r="K105" s="101"/>
    </row>
    <row r="106" spans="1:55" x14ac:dyDescent="0.4">
      <c r="A106" s="105" t="str">
        <f>$H$4</f>
        <v>-</v>
      </c>
      <c r="B106" s="106"/>
      <c r="C106" s="106"/>
      <c r="D106" s="106"/>
      <c r="E106" s="106"/>
      <c r="F106" s="106"/>
      <c r="G106" s="106"/>
      <c r="H106" s="106"/>
      <c r="I106" s="106"/>
      <c r="J106" s="106"/>
      <c r="K106" s="107"/>
    </row>
    <row r="107" spans="1:55" x14ac:dyDescent="0.4">
      <c r="A107" s="108"/>
      <c r="B107" s="109"/>
      <c r="C107" s="109"/>
      <c r="D107" s="109"/>
      <c r="E107" s="109"/>
      <c r="F107" s="109"/>
      <c r="G107" s="109"/>
      <c r="H107" s="109"/>
      <c r="I107" s="109"/>
      <c r="J107" s="109"/>
      <c r="K107" s="110"/>
    </row>
    <row r="108" spans="1:55" ht="15" thickBot="1" x14ac:dyDescent="0.45">
      <c r="A108" s="119" t="s">
        <v>37</v>
      </c>
      <c r="B108" s="120"/>
      <c r="C108" s="121" t="str">
        <f>$H$5</f>
        <v>-</v>
      </c>
      <c r="D108" s="113"/>
      <c r="E108" s="114"/>
      <c r="F108" s="119" t="s">
        <v>36</v>
      </c>
      <c r="G108" s="120"/>
      <c r="H108" s="113" t="str">
        <f>$N$5</f>
        <v>-</v>
      </c>
      <c r="I108" s="113"/>
      <c r="J108" s="113"/>
      <c r="K108" s="114"/>
    </row>
    <row r="109" spans="1:55" ht="25.5" customHeight="1" thickBot="1" x14ac:dyDescent="0.75">
      <c r="A109" s="94" t="s">
        <v>79</v>
      </c>
      <c r="B109" s="95"/>
      <c r="C109" s="95"/>
      <c r="D109" s="95"/>
      <c r="E109" s="95"/>
      <c r="F109" s="95"/>
      <c r="G109" s="95"/>
      <c r="H109" s="95"/>
      <c r="I109" s="95"/>
      <c r="J109" s="95"/>
      <c r="K109" s="95"/>
      <c r="L109" s="95"/>
      <c r="M109" s="95"/>
      <c r="N109" s="95"/>
      <c r="O109" s="95"/>
      <c r="P109" s="95"/>
      <c r="Q109" s="95"/>
      <c r="R109" s="96"/>
    </row>
    <row r="110" spans="1:55" ht="187.5" customHeight="1" thickBot="1" x14ac:dyDescent="0.45">
      <c r="A110" s="12" t="s">
        <v>14</v>
      </c>
      <c r="B110" s="117" t="str">
        <f>IF(PRODUCT($U$11:$U$39),AB19,"")</f>
        <v/>
      </c>
      <c r="C110" s="117"/>
      <c r="D110" s="117"/>
      <c r="E110" s="117"/>
      <c r="F110" s="117"/>
      <c r="G110" s="117"/>
      <c r="H110" s="117"/>
      <c r="I110" s="117"/>
      <c r="J110" s="117"/>
      <c r="K110" s="117"/>
      <c r="L110" s="117"/>
      <c r="M110" s="117"/>
      <c r="N110" s="117"/>
      <c r="O110" s="117"/>
      <c r="P110" s="117"/>
      <c r="Q110" s="117"/>
      <c r="R110" s="118"/>
    </row>
    <row r="111" spans="1:55" ht="187.5" customHeight="1" thickBot="1" x14ac:dyDescent="0.45">
      <c r="A111" s="13" t="s">
        <v>15</v>
      </c>
      <c r="B111" s="117" t="str">
        <f>IF(PRODUCT($U$11:$U$39),AB30,"")</f>
        <v/>
      </c>
      <c r="C111" s="117"/>
      <c r="D111" s="117"/>
      <c r="E111" s="117"/>
      <c r="F111" s="117"/>
      <c r="G111" s="117"/>
      <c r="H111" s="117"/>
      <c r="I111" s="117"/>
      <c r="J111" s="117"/>
      <c r="K111" s="117"/>
      <c r="L111" s="117"/>
      <c r="M111" s="117"/>
      <c r="N111" s="117"/>
      <c r="O111" s="117"/>
      <c r="P111" s="117"/>
      <c r="Q111" s="117"/>
      <c r="R111" s="118"/>
    </row>
    <row r="112" spans="1:55" ht="187.5" customHeight="1" thickBot="1" x14ac:dyDescent="0.45">
      <c r="A112" s="14" t="s">
        <v>16</v>
      </c>
      <c r="B112" s="117" t="str">
        <f>IF(PRODUCT($U$11:$U$39),AB39,"")</f>
        <v/>
      </c>
      <c r="C112" s="117"/>
      <c r="D112" s="117"/>
      <c r="E112" s="117"/>
      <c r="F112" s="117"/>
      <c r="G112" s="117"/>
      <c r="H112" s="117"/>
      <c r="I112" s="117"/>
      <c r="J112" s="117"/>
      <c r="K112" s="117"/>
      <c r="L112" s="117"/>
      <c r="M112" s="117"/>
      <c r="N112" s="117"/>
      <c r="O112" s="117"/>
      <c r="P112" s="117"/>
      <c r="Q112" s="117"/>
      <c r="R112" s="118"/>
    </row>
    <row r="113" spans="18:55" s="35" customFormat="1" ht="9.9" customHeight="1" x14ac:dyDescent="0.3">
      <c r="R113" s="16" t="str">
        <f ca="1">MID(CELL("Dateiname"),SEARCH("[",CELL("Dateiname"))+1,SEARCH("]",CELL("Dateiname"))-SEARCH("[",CELL("Dateiname"))-1)</f>
        <v>Tool_Ver_J final.xlsx</v>
      </c>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6"/>
      <c r="AY113" s="36"/>
      <c r="AZ113" s="36"/>
      <c r="BA113" s="36"/>
      <c r="BB113" s="36"/>
      <c r="BC113" s="36"/>
    </row>
  </sheetData>
  <mergeCells count="181">
    <mergeCell ref="A4:G4"/>
    <mergeCell ref="H4:R4"/>
    <mergeCell ref="A5:G5"/>
    <mergeCell ref="H5:J5"/>
    <mergeCell ref="K5:M5"/>
    <mergeCell ref="N5:R5"/>
    <mergeCell ref="A1:G1"/>
    <mergeCell ref="H1:R1"/>
    <mergeCell ref="A2:G2"/>
    <mergeCell ref="I2:O2"/>
    <mergeCell ref="Q2:R2"/>
    <mergeCell ref="A3:G3"/>
    <mergeCell ref="H3:R3"/>
    <mergeCell ref="C12:L12"/>
    <mergeCell ref="M12:N12"/>
    <mergeCell ref="C17:L17"/>
    <mergeCell ref="M17:N17"/>
    <mergeCell ref="O17:R17"/>
    <mergeCell ref="C18:L18"/>
    <mergeCell ref="M18:N18"/>
    <mergeCell ref="O18:R18"/>
    <mergeCell ref="C15:L15"/>
    <mergeCell ref="O12:R12"/>
    <mergeCell ref="C13:L13"/>
    <mergeCell ref="M13:N13"/>
    <mergeCell ref="O13:R13"/>
    <mergeCell ref="C14:L14"/>
    <mergeCell ref="M14:N14"/>
    <mergeCell ref="O14:R14"/>
    <mergeCell ref="B10:L10"/>
    <mergeCell ref="M10:N10"/>
    <mergeCell ref="O10:R10"/>
    <mergeCell ref="A20:A30"/>
    <mergeCell ref="C20:L20"/>
    <mergeCell ref="M20:N20"/>
    <mergeCell ref="O20:R20"/>
    <mergeCell ref="C21:L21"/>
    <mergeCell ref="M21:N21"/>
    <mergeCell ref="O21:R21"/>
    <mergeCell ref="C24:L24"/>
    <mergeCell ref="M24:N24"/>
    <mergeCell ref="O24:R24"/>
    <mergeCell ref="C25:L25"/>
    <mergeCell ref="M25:N25"/>
    <mergeCell ref="O25:R25"/>
    <mergeCell ref="C22:L22"/>
    <mergeCell ref="M22:N22"/>
    <mergeCell ref="O22:R22"/>
    <mergeCell ref="O27:R27"/>
    <mergeCell ref="A11:A19"/>
    <mergeCell ref="C11:L11"/>
    <mergeCell ref="M11:N11"/>
    <mergeCell ref="O11:R11"/>
    <mergeCell ref="O38:R38"/>
    <mergeCell ref="C30:L30"/>
    <mergeCell ref="M15:N15"/>
    <mergeCell ref="O15:R15"/>
    <mergeCell ref="C16:L16"/>
    <mergeCell ref="M16:N16"/>
    <mergeCell ref="O16:R16"/>
    <mergeCell ref="C19:L19"/>
    <mergeCell ref="M19:N19"/>
    <mergeCell ref="O19:R19"/>
    <mergeCell ref="C23:L23"/>
    <mergeCell ref="M23:N23"/>
    <mergeCell ref="O23:R23"/>
    <mergeCell ref="C28:L28"/>
    <mergeCell ref="M28:N28"/>
    <mergeCell ref="O28:R28"/>
    <mergeCell ref="C29:L29"/>
    <mergeCell ref="M29:N29"/>
    <mergeCell ref="O29:R29"/>
    <mergeCell ref="C26:L26"/>
    <mergeCell ref="M26:N26"/>
    <mergeCell ref="O26:R26"/>
    <mergeCell ref="C27:L27"/>
    <mergeCell ref="M27:N27"/>
    <mergeCell ref="O36:R36"/>
    <mergeCell ref="C33:L33"/>
    <mergeCell ref="M33:N33"/>
    <mergeCell ref="O33:R33"/>
    <mergeCell ref="A46:K47"/>
    <mergeCell ref="A48:K48"/>
    <mergeCell ref="A49:K50"/>
    <mergeCell ref="M30:N30"/>
    <mergeCell ref="O30:R30"/>
    <mergeCell ref="C31:L31"/>
    <mergeCell ref="M31:N31"/>
    <mergeCell ref="O31:R31"/>
    <mergeCell ref="C32:L32"/>
    <mergeCell ref="M32:N32"/>
    <mergeCell ref="O32:R32"/>
    <mergeCell ref="C35:L35"/>
    <mergeCell ref="M35:N35"/>
    <mergeCell ref="O35:R35"/>
    <mergeCell ref="O34:R34"/>
    <mergeCell ref="O39:R39"/>
    <mergeCell ref="C37:L37"/>
    <mergeCell ref="M37:N37"/>
    <mergeCell ref="O37:R37"/>
    <mergeCell ref="C38:L38"/>
    <mergeCell ref="A51:B51"/>
    <mergeCell ref="C51:E51"/>
    <mergeCell ref="F51:G51"/>
    <mergeCell ref="H51:K51"/>
    <mergeCell ref="C39:L39"/>
    <mergeCell ref="M39:N39"/>
    <mergeCell ref="A42:K42"/>
    <mergeCell ref="A43:K44"/>
    <mergeCell ref="A45:K45"/>
    <mergeCell ref="A31:A39"/>
    <mergeCell ref="C34:L34"/>
    <mergeCell ref="M34:N34"/>
    <mergeCell ref="C36:L36"/>
    <mergeCell ref="M36:N36"/>
    <mergeCell ref="M38:N38"/>
    <mergeCell ref="A53:B53"/>
    <mergeCell ref="A54:A62"/>
    <mergeCell ref="C54:Q54"/>
    <mergeCell ref="C55:Q55"/>
    <mergeCell ref="C56:Q56"/>
    <mergeCell ref="C57:Q57"/>
    <mergeCell ref="C58:Q58"/>
    <mergeCell ref="C59:Q59"/>
    <mergeCell ref="C60:Q60"/>
    <mergeCell ref="C61:Q61"/>
    <mergeCell ref="C62:Q62"/>
    <mergeCell ref="N53:Q53"/>
    <mergeCell ref="C70:Q70"/>
    <mergeCell ref="C71:Q71"/>
    <mergeCell ref="C72:Q72"/>
    <mergeCell ref="C73:Q73"/>
    <mergeCell ref="A74:A82"/>
    <mergeCell ref="C74:Q74"/>
    <mergeCell ref="C75:Q75"/>
    <mergeCell ref="C76:Q76"/>
    <mergeCell ref="C77:Q77"/>
    <mergeCell ref="C78:Q78"/>
    <mergeCell ref="A63:A73"/>
    <mergeCell ref="C63:Q63"/>
    <mergeCell ref="C64:Q64"/>
    <mergeCell ref="C65:Q65"/>
    <mergeCell ref="C66:Q66"/>
    <mergeCell ref="C67:Q67"/>
    <mergeCell ref="C68:Q68"/>
    <mergeCell ref="C69:Q69"/>
    <mergeCell ref="C79:Q79"/>
    <mergeCell ref="A91:K92"/>
    <mergeCell ref="A93:B93"/>
    <mergeCell ref="C93:E93"/>
    <mergeCell ref="F93:G93"/>
    <mergeCell ref="H93:K93"/>
    <mergeCell ref="C80:Q80"/>
    <mergeCell ref="C81:Q81"/>
    <mergeCell ref="C82:Q82"/>
    <mergeCell ref="A84:K84"/>
    <mergeCell ref="A85:K86"/>
    <mergeCell ref="A9:F9"/>
    <mergeCell ref="G9:L9"/>
    <mergeCell ref="M9:R9"/>
    <mergeCell ref="A109:R109"/>
    <mergeCell ref="B110:R110"/>
    <mergeCell ref="B111:R111"/>
    <mergeCell ref="B112:R112"/>
    <mergeCell ref="A102:K102"/>
    <mergeCell ref="A103:K104"/>
    <mergeCell ref="A105:K105"/>
    <mergeCell ref="A106:K107"/>
    <mergeCell ref="A108:B108"/>
    <mergeCell ref="C108:E108"/>
    <mergeCell ref="F108:G108"/>
    <mergeCell ref="H108:K108"/>
    <mergeCell ref="A94:R94"/>
    <mergeCell ref="B95:R95"/>
    <mergeCell ref="B96:R96"/>
    <mergeCell ref="B97:R97"/>
    <mergeCell ref="A99:K99"/>
    <mergeCell ref="A100:K101"/>
    <mergeCell ref="A87:K87"/>
    <mergeCell ref="A88:K89"/>
    <mergeCell ref="A90:K90"/>
  </mergeCells>
  <conditionalFormatting sqref="R54:R62">
    <cfRule type="colorScale" priority="14">
      <colorScale>
        <cfvo type="num" val="0"/>
        <cfvo type="num" val="1"/>
        <color theme="0"/>
        <color theme="7" tint="0.39997558519241921"/>
      </colorScale>
    </cfRule>
  </conditionalFormatting>
  <conditionalFormatting sqref="R63:R73">
    <cfRule type="colorScale" priority="13">
      <colorScale>
        <cfvo type="num" val="0"/>
        <cfvo type="num" val="1"/>
        <color theme="0"/>
        <color theme="4" tint="-0.249977111117893"/>
      </colorScale>
    </cfRule>
  </conditionalFormatting>
  <conditionalFormatting sqref="R74:R83">
    <cfRule type="colorScale" priority="12">
      <colorScale>
        <cfvo type="num" val="0"/>
        <cfvo type="num" val="1"/>
        <color theme="0"/>
        <color theme="9"/>
      </colorScale>
    </cfRule>
  </conditionalFormatting>
  <conditionalFormatting sqref="R54:R83">
    <cfRule type="cellIs" dxfId="34" priority="11" operator="lessThan">
      <formula>0</formula>
    </cfRule>
  </conditionalFormatting>
  <conditionalFormatting sqref="B54:Q82 B95">
    <cfRule type="cellIs" dxfId="33" priority="10" operator="equal">
      <formula>0</formula>
    </cfRule>
  </conditionalFormatting>
  <conditionalFormatting sqref="B96:B97">
    <cfRule type="cellIs" dxfId="32" priority="9" operator="equal">
      <formula>0</formula>
    </cfRule>
  </conditionalFormatting>
  <conditionalFormatting sqref="R98">
    <cfRule type="colorScale" priority="8">
      <colorScale>
        <cfvo type="num" val="0"/>
        <cfvo type="num" val="1"/>
        <color theme="0"/>
        <color theme="9"/>
      </colorScale>
    </cfRule>
  </conditionalFormatting>
  <conditionalFormatting sqref="R98">
    <cfRule type="cellIs" dxfId="31" priority="7" operator="lessThan">
      <formula>0</formula>
    </cfRule>
  </conditionalFormatting>
  <conditionalFormatting sqref="B110">
    <cfRule type="cellIs" dxfId="30" priority="6" operator="equal">
      <formula>0</formula>
    </cfRule>
  </conditionalFormatting>
  <conditionalFormatting sqref="B111:B112">
    <cfRule type="cellIs" dxfId="29" priority="5" operator="equal">
      <formula>0</formula>
    </cfRule>
  </conditionalFormatting>
  <conditionalFormatting sqref="R113">
    <cfRule type="colorScale" priority="4">
      <colorScale>
        <cfvo type="num" val="0"/>
        <cfvo type="num" val="1"/>
        <color theme="0"/>
        <color theme="9"/>
      </colorScale>
    </cfRule>
  </conditionalFormatting>
  <conditionalFormatting sqref="R113">
    <cfRule type="cellIs" dxfId="28" priority="3" operator="lessThan">
      <formula>0</formula>
    </cfRule>
  </conditionalFormatting>
  <conditionalFormatting sqref="C11:L39">
    <cfRule type="cellIs" dxfId="27" priority="1" operator="equal">
      <formula>0</formula>
    </cfRule>
  </conditionalFormatting>
  <dataValidations count="1">
    <dataValidation type="list" allowBlank="1" showInputMessage="1" showErrorMessage="1" sqref="M11:N39">
      <formula1>$W$4:$W$7</formula1>
    </dataValidation>
  </dataValidations>
  <hyperlinks>
    <hyperlink ref="H7:L9" location="Nutzungshinweise!A1" display=" Zu den Nutzungs- hinweisen"/>
    <hyperlink ref="A9:R9" location="Nutzungshinweise!A1" display=" Zu den Nutzungshinweisen"/>
  </hyperlinks>
  <pageMargins left="0.7" right="0.7" top="0.78740157499999996" bottom="0.78740157499999996" header="0.3" footer="0.3"/>
  <pageSetup paperSize="9" orientation="portrait" r:id="rId1"/>
  <rowBreaks count="2" manualBreakCount="2">
    <brk id="83" max="16383" man="1"/>
    <brk id="98" max="16383"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113"/>
  <sheetViews>
    <sheetView topLeftCell="A64" zoomScale="130" zoomScaleNormal="130" zoomScaleSheetLayoutView="130" workbookViewId="0">
      <selection activeCell="R82" sqref="R82"/>
    </sheetView>
  </sheetViews>
  <sheetFormatPr baseColWidth="10" defaultRowHeight="14.6" x14ac:dyDescent="0.4"/>
  <cols>
    <col min="1" max="18" width="4.84375" customWidth="1"/>
    <col min="19" max="19" width="20.69140625" style="17" customWidth="1"/>
    <col min="20" max="26" width="5.69140625" style="17" hidden="1" customWidth="1"/>
    <col min="27" max="27" width="22.07421875" style="17" hidden="1" customWidth="1"/>
    <col min="28" max="28" width="24.69140625" style="17" hidden="1" customWidth="1"/>
    <col min="29" max="30" width="8.84375" style="17" hidden="1" customWidth="1"/>
    <col min="31" max="31" width="27.3046875" style="17" customWidth="1"/>
    <col min="32" max="32" width="21.69140625" style="17" customWidth="1"/>
    <col min="33" max="33" width="11.53515625" style="17"/>
    <col min="34" max="34" width="23.69140625" style="17" customWidth="1"/>
    <col min="35" max="55" width="11.53515625" style="17"/>
  </cols>
  <sheetData>
    <row r="1" spans="1:55" ht="15" customHeight="1" x14ac:dyDescent="0.4">
      <c r="A1" s="180" t="s">
        <v>5</v>
      </c>
      <c r="B1" s="181"/>
      <c r="C1" s="181"/>
      <c r="D1" s="181"/>
      <c r="E1" s="181"/>
      <c r="F1" s="181"/>
      <c r="G1" s="181"/>
      <c r="H1" s="212">
        <f>LS_1!H1</f>
        <v>0</v>
      </c>
      <c r="I1" s="213"/>
      <c r="J1" s="213"/>
      <c r="K1" s="213"/>
      <c r="L1" s="213"/>
      <c r="M1" s="213"/>
      <c r="N1" s="213"/>
      <c r="O1" s="213"/>
      <c r="P1" s="213"/>
      <c r="Q1" s="213"/>
      <c r="R1" s="214"/>
      <c r="S1" s="50"/>
    </row>
    <row r="2" spans="1:55" ht="15" customHeight="1" x14ac:dyDescent="0.4">
      <c r="A2" s="197" t="s">
        <v>6</v>
      </c>
      <c r="B2" s="198"/>
      <c r="C2" s="198"/>
      <c r="D2" s="198"/>
      <c r="E2" s="198"/>
      <c r="F2" s="198"/>
      <c r="G2" s="198"/>
      <c r="H2" s="53">
        <f>LS_1!H2</f>
        <v>0</v>
      </c>
      <c r="I2" s="122" t="s">
        <v>2</v>
      </c>
      <c r="J2" s="123"/>
      <c r="K2" s="123"/>
      <c r="L2" s="123"/>
      <c r="M2" s="123"/>
      <c r="N2" s="123"/>
      <c r="O2" s="124"/>
      <c r="P2" s="49">
        <v>4</v>
      </c>
      <c r="Q2" s="125"/>
      <c r="R2" s="126"/>
      <c r="S2" s="50"/>
    </row>
    <row r="3" spans="1:55" ht="15" customHeight="1" x14ac:dyDescent="0.4">
      <c r="A3" s="197" t="s">
        <v>137</v>
      </c>
      <c r="B3" s="198"/>
      <c r="C3" s="198"/>
      <c r="D3" s="198"/>
      <c r="E3" s="198"/>
      <c r="F3" s="198"/>
      <c r="G3" s="198"/>
      <c r="H3" s="215">
        <f>LS_1!H3</f>
        <v>0</v>
      </c>
      <c r="I3" s="216"/>
      <c r="J3" s="216"/>
      <c r="K3" s="216"/>
      <c r="L3" s="216"/>
      <c r="M3" s="216"/>
      <c r="N3" s="216"/>
      <c r="O3" s="216"/>
      <c r="P3" s="216"/>
      <c r="Q3" s="216"/>
      <c r="R3" s="217"/>
      <c r="S3" s="50"/>
    </row>
    <row r="4" spans="1:55" s="11" customFormat="1" ht="31.5" customHeight="1" x14ac:dyDescent="0.4">
      <c r="A4" s="192" t="s">
        <v>138</v>
      </c>
      <c r="B4" s="193"/>
      <c r="C4" s="193"/>
      <c r="D4" s="193"/>
      <c r="E4" s="193"/>
      <c r="F4" s="193"/>
      <c r="G4" s="193"/>
      <c r="H4" s="194" t="s">
        <v>90</v>
      </c>
      <c r="I4" s="195"/>
      <c r="J4" s="195"/>
      <c r="K4" s="195"/>
      <c r="L4" s="195"/>
      <c r="M4" s="195"/>
      <c r="N4" s="195"/>
      <c r="O4" s="195"/>
      <c r="P4" s="195"/>
      <c r="Q4" s="195"/>
      <c r="R4" s="196"/>
      <c r="S4" s="50"/>
      <c r="T4" s="19"/>
      <c r="U4" s="19"/>
      <c r="V4" s="19"/>
      <c r="W4" s="19" t="s">
        <v>33</v>
      </c>
      <c r="X4" s="19">
        <v>0</v>
      </c>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row>
    <row r="5" spans="1:55" ht="15.75" customHeight="1" thickBot="1" x14ac:dyDescent="0.45">
      <c r="A5" s="185" t="s">
        <v>3</v>
      </c>
      <c r="B5" s="186"/>
      <c r="C5" s="186"/>
      <c r="D5" s="186"/>
      <c r="E5" s="186"/>
      <c r="F5" s="186"/>
      <c r="G5" s="186"/>
      <c r="H5" s="187" t="s">
        <v>90</v>
      </c>
      <c r="I5" s="188"/>
      <c r="J5" s="188"/>
      <c r="K5" s="186" t="s">
        <v>81</v>
      </c>
      <c r="L5" s="186"/>
      <c r="M5" s="186"/>
      <c r="N5" s="189" t="s">
        <v>90</v>
      </c>
      <c r="O5" s="190"/>
      <c r="P5" s="190"/>
      <c r="Q5" s="190"/>
      <c r="R5" s="191"/>
      <c r="S5" s="50"/>
      <c r="W5" s="17" t="s">
        <v>34</v>
      </c>
      <c r="X5" s="17">
        <v>1</v>
      </c>
    </row>
    <row r="6" spans="1:55" ht="15" customHeight="1" x14ac:dyDescent="0.4">
      <c r="W6" s="17" t="s">
        <v>8</v>
      </c>
      <c r="X6" s="17">
        <v>2</v>
      </c>
    </row>
    <row r="7" spans="1:55" ht="15" customHeight="1" x14ac:dyDescent="0.4">
      <c r="H7" s="51"/>
      <c r="I7" s="51"/>
      <c r="J7" s="51"/>
      <c r="K7" s="51"/>
      <c r="L7" s="51"/>
      <c r="W7" s="17" t="s">
        <v>35</v>
      </c>
      <c r="X7" s="17">
        <v>3</v>
      </c>
    </row>
    <row r="8" spans="1:55" ht="15" customHeight="1" x14ac:dyDescent="0.4">
      <c r="H8" s="51"/>
      <c r="I8" s="51"/>
      <c r="J8" s="51"/>
      <c r="K8" s="51"/>
      <c r="L8" s="51"/>
    </row>
    <row r="9" spans="1:55" ht="15.75" customHeight="1" thickBot="1" x14ac:dyDescent="0.45">
      <c r="A9" s="177" t="s">
        <v>126</v>
      </c>
      <c r="B9" s="177"/>
      <c r="C9" s="177"/>
      <c r="D9" s="177"/>
      <c r="E9" s="177"/>
      <c r="F9" s="177"/>
      <c r="G9" s="179" t="s">
        <v>113</v>
      </c>
      <c r="H9" s="179"/>
      <c r="I9" s="179"/>
      <c r="J9" s="179"/>
      <c r="K9" s="179"/>
      <c r="L9" s="179"/>
      <c r="M9" s="178" t="s">
        <v>127</v>
      </c>
      <c r="N9" s="178"/>
      <c r="O9" s="178"/>
      <c r="P9" s="178"/>
      <c r="Q9" s="178"/>
      <c r="R9" s="178"/>
      <c r="AA9" s="17" t="s">
        <v>70</v>
      </c>
      <c r="AB9" s="17" t="s">
        <v>71</v>
      </c>
      <c r="AC9" s="20" t="s">
        <v>72</v>
      </c>
    </row>
    <row r="10" spans="1:55" ht="30.75" customHeight="1" thickBot="1" x14ac:dyDescent="0.45">
      <c r="A10" s="15"/>
      <c r="B10" s="171" t="s">
        <v>74</v>
      </c>
      <c r="C10" s="172"/>
      <c r="D10" s="172"/>
      <c r="E10" s="172"/>
      <c r="F10" s="172"/>
      <c r="G10" s="172"/>
      <c r="H10" s="172"/>
      <c r="I10" s="172"/>
      <c r="J10" s="172"/>
      <c r="K10" s="172"/>
      <c r="L10" s="173"/>
      <c r="M10" s="174" t="s">
        <v>75</v>
      </c>
      <c r="N10" s="175"/>
      <c r="O10" s="174" t="s">
        <v>76</v>
      </c>
      <c r="P10" s="176"/>
      <c r="Q10" s="176"/>
      <c r="R10" s="176"/>
      <c r="S10" s="26" t="s">
        <v>78</v>
      </c>
      <c r="T10" s="24"/>
      <c r="U10" s="24"/>
      <c r="V10" s="25"/>
    </row>
    <row r="11" spans="1:55" s="1" customFormat="1" ht="29.25" customHeight="1" x14ac:dyDescent="0.4">
      <c r="A11" s="167" t="s">
        <v>14</v>
      </c>
      <c r="B11" s="9" t="s">
        <v>38</v>
      </c>
      <c r="C11" s="157" t="str">
        <f>LS_1!C11</f>
        <v>Die SuS entwickeln Kriterien, um den Einfluss zeitgemäßer Hard- und/oder Software beurteilen zu können.</v>
      </c>
      <c r="D11" s="157"/>
      <c r="E11" s="157"/>
      <c r="F11" s="157"/>
      <c r="G11" s="157"/>
      <c r="H11" s="157"/>
      <c r="I11" s="157"/>
      <c r="J11" s="157"/>
      <c r="K11" s="157"/>
      <c r="L11" s="158"/>
      <c r="M11" s="159"/>
      <c r="N11" s="160"/>
      <c r="O11" s="161"/>
      <c r="P11" s="162"/>
      <c r="Q11" s="162"/>
      <c r="R11" s="163"/>
      <c r="S11" s="38"/>
      <c r="T11" s="21">
        <f t="shared" ref="T11:T39" si="0">IF(OR(ISBLANK(M11),ISBLANK(C11)),-1,VLOOKUP(M11,$W$4:$X$7,2,)/3)</f>
        <v>-1</v>
      </c>
      <c r="U11" s="21">
        <f t="shared" ref="U11:U39" si="1">IF(ISNONTEXT(C11)=ISNONTEXT(M11),1,0)</f>
        <v>0</v>
      </c>
      <c r="V11" s="21">
        <f t="shared" ref="V11:V39" si="2">IF(PRODUCT($U$11:$U$39),T11,-1)</f>
        <v>-1</v>
      </c>
      <c r="W11" s="18"/>
      <c r="X11" s="18"/>
      <c r="Y11" s="18"/>
      <c r="Z11" s="18"/>
      <c r="AA11" s="22" t="str">
        <f>IF(ISBLANK(O11),"",CONCATENATE(AA10,$AA$9,$B11,$AB$9,O11))</f>
        <v/>
      </c>
      <c r="AB11" s="22" t="str">
        <f>IF(ISBLANK(S11),"",CONCATENATE(AB10,$AA$9,$B11,$AB$9,S11))</f>
        <v/>
      </c>
      <c r="AC11" s="17"/>
      <c r="AD11" s="23"/>
      <c r="AE11" s="18"/>
      <c r="AF11" s="18"/>
      <c r="AG11" s="23"/>
      <c r="AH11" s="18"/>
      <c r="AI11" s="18"/>
      <c r="AJ11" s="18"/>
      <c r="AK11" s="18"/>
      <c r="AL11" s="18"/>
      <c r="AM11" s="18"/>
      <c r="AN11" s="18"/>
      <c r="AO11" s="18"/>
      <c r="AP11" s="18"/>
      <c r="AQ11" s="18"/>
      <c r="AR11" s="18"/>
      <c r="AS11" s="18"/>
      <c r="AT11" s="18"/>
      <c r="AU11" s="18"/>
      <c r="AV11" s="18"/>
      <c r="AW11" s="18"/>
      <c r="AX11" s="18"/>
      <c r="AY11" s="18"/>
      <c r="AZ11" s="18"/>
      <c r="BA11" s="18"/>
      <c r="BB11" s="18"/>
      <c r="BC11" s="18"/>
    </row>
    <row r="12" spans="1:55" ht="29.25" customHeight="1" x14ac:dyDescent="0.4">
      <c r="A12" s="168"/>
      <c r="B12" s="10" t="s">
        <v>39</v>
      </c>
      <c r="C12" s="135" t="str">
        <f>LS_1!C12</f>
        <v>Die SuS reflektieren den Einfluss der genutzten Hard- und/oder Software auf ihre berufliche Tätigkeit.</v>
      </c>
      <c r="D12" s="135"/>
      <c r="E12" s="135"/>
      <c r="F12" s="135"/>
      <c r="G12" s="135"/>
      <c r="H12" s="135"/>
      <c r="I12" s="135"/>
      <c r="J12" s="135"/>
      <c r="K12" s="135"/>
      <c r="L12" s="136"/>
      <c r="M12" s="137"/>
      <c r="N12" s="138"/>
      <c r="O12" s="139"/>
      <c r="P12" s="140"/>
      <c r="Q12" s="140"/>
      <c r="R12" s="141"/>
      <c r="S12" s="39"/>
      <c r="T12" s="21">
        <f>IF(OR(ISBLANK(M12),ISBLANK(C12)),-1,VLOOKUP(M12,$W$4:$X$7,2,)/3)</f>
        <v>-1</v>
      </c>
      <c r="U12" s="21">
        <f>IF(ISNONTEXT(C12)=ISNONTEXT(M12),1,0)</f>
        <v>0</v>
      </c>
      <c r="V12" s="21">
        <f t="shared" si="2"/>
        <v>-1</v>
      </c>
      <c r="W12" s="18"/>
      <c r="X12" s="18"/>
      <c r="AA12" s="22" t="str">
        <f t="shared" ref="AA12:AA19" si="3">IF(ISBLANK(O12),AA11,CONCATENATE(AA11,$AC$9,$AA$9,B12,$AB$9,O12))</f>
        <v/>
      </c>
      <c r="AB12" s="22" t="str">
        <f>IF(ISBLANK(S12),AB11,CONCATENATE(AB11,$AC$9,$AA$9,B12,$AB$9,S12))</f>
        <v/>
      </c>
    </row>
    <row r="13" spans="1:55" ht="29.25" customHeight="1" x14ac:dyDescent="0.4">
      <c r="A13" s="168"/>
      <c r="B13" s="10" t="s">
        <v>40</v>
      </c>
      <c r="C13" s="135" t="str">
        <f>LS_1!C13</f>
        <v>Die SuS reflektieren den gesellschaftlichen Einfluss der genutzten Hard- und/oder Software.</v>
      </c>
      <c r="D13" s="135"/>
      <c r="E13" s="135"/>
      <c r="F13" s="135"/>
      <c r="G13" s="135"/>
      <c r="H13" s="135"/>
      <c r="I13" s="135"/>
      <c r="J13" s="135"/>
      <c r="K13" s="135"/>
      <c r="L13" s="136"/>
      <c r="M13" s="137"/>
      <c r="N13" s="138"/>
      <c r="O13" s="170"/>
      <c r="P13" s="140"/>
      <c r="Q13" s="140"/>
      <c r="R13" s="141"/>
      <c r="S13" s="39"/>
      <c r="T13" s="21">
        <f>IF(OR(ISBLANK(M13),ISBLANK(C13)),-1,VLOOKUP(M13,$W$4:$X$7,2,)/3)</f>
        <v>-1</v>
      </c>
      <c r="U13" s="21">
        <f>IF(ISNONTEXT(C13)=ISNONTEXT(M13),1,0)</f>
        <v>0</v>
      </c>
      <c r="V13" s="21">
        <f t="shared" si="2"/>
        <v>-1</v>
      </c>
      <c r="W13" s="18"/>
      <c r="X13" s="18"/>
      <c r="AA13" s="22" t="str">
        <f t="shared" si="3"/>
        <v/>
      </c>
      <c r="AB13" s="22" t="str">
        <f t="shared" ref="AB13:AB19" si="4">IF(ISBLANK(S13),AB12,CONCATENATE(AB12,$AC$9,$AA$9,B13,$AB$9,S13))</f>
        <v/>
      </c>
    </row>
    <row r="14" spans="1:55" ht="29.25" customHeight="1" x14ac:dyDescent="0.4">
      <c r="A14" s="168"/>
      <c r="B14" s="10" t="s">
        <v>41</v>
      </c>
      <c r="C14" s="135" t="str">
        <f>LS_1!C14</f>
        <v>Die SuS reflektieren den Einfluss der genutzten Hard- und/oder Software auf ihre persönliche Lebenswelt.</v>
      </c>
      <c r="D14" s="135"/>
      <c r="E14" s="135"/>
      <c r="F14" s="135"/>
      <c r="G14" s="135"/>
      <c r="H14" s="135"/>
      <c r="I14" s="135"/>
      <c r="J14" s="135"/>
      <c r="K14" s="135"/>
      <c r="L14" s="136"/>
      <c r="M14" s="137"/>
      <c r="N14" s="138"/>
      <c r="O14" s="139"/>
      <c r="P14" s="140"/>
      <c r="Q14" s="140"/>
      <c r="R14" s="141"/>
      <c r="S14" s="39"/>
      <c r="T14" s="21">
        <f>IF(OR(ISBLANK(M14),ISBLANK(C14)),-1,VLOOKUP(M14,$W$4:$X$7,2,)/3)</f>
        <v>-1</v>
      </c>
      <c r="U14" s="21">
        <f>IF(ISNONTEXT(C14)=ISNONTEXT(M14),1,0)</f>
        <v>0</v>
      </c>
      <c r="V14" s="21">
        <f t="shared" si="2"/>
        <v>-1</v>
      </c>
      <c r="W14" s="18"/>
      <c r="X14" s="18"/>
      <c r="AA14" s="22" t="str">
        <f t="shared" si="3"/>
        <v/>
      </c>
      <c r="AB14" s="22" t="str">
        <f t="shared" si="4"/>
        <v/>
      </c>
    </row>
    <row r="15" spans="1:55" ht="29.25" customHeight="1" x14ac:dyDescent="0.4">
      <c r="A15" s="168"/>
      <c r="B15" s="10" t="s">
        <v>42</v>
      </c>
      <c r="C15" s="135" t="str">
        <f>LS_1!C15</f>
        <v>Die SuS thematisieren technische Gefahren und Risiken der genutzten Hard- und/oder Software.</v>
      </c>
      <c r="D15" s="135"/>
      <c r="E15" s="135"/>
      <c r="F15" s="135"/>
      <c r="G15" s="135"/>
      <c r="H15" s="135"/>
      <c r="I15" s="135"/>
      <c r="J15" s="135"/>
      <c r="K15" s="135"/>
      <c r="L15" s="136"/>
      <c r="M15" s="137"/>
      <c r="N15" s="138"/>
      <c r="O15" s="139"/>
      <c r="P15" s="140"/>
      <c r="Q15" s="140"/>
      <c r="R15" s="141"/>
      <c r="S15" s="39"/>
      <c r="T15" s="21">
        <f>IF(OR(ISBLANK(M15),ISBLANK(C15)),-1,VLOOKUP(M15,$W$4:$X$7,2,)/3)</f>
        <v>-1</v>
      </c>
      <c r="U15" s="21">
        <f>IF(ISNONTEXT(C15)=ISNONTEXT(M15),1,0)</f>
        <v>0</v>
      </c>
      <c r="V15" s="21">
        <f t="shared" si="2"/>
        <v>-1</v>
      </c>
      <c r="W15" s="18"/>
      <c r="X15" s="18"/>
      <c r="AA15" s="22" t="str">
        <f t="shared" si="3"/>
        <v/>
      </c>
      <c r="AB15" s="22" t="str">
        <f t="shared" si="4"/>
        <v/>
      </c>
    </row>
    <row r="16" spans="1:55" ht="29.25" customHeight="1" x14ac:dyDescent="0.4">
      <c r="A16" s="168"/>
      <c r="B16" s="10" t="s">
        <v>43</v>
      </c>
      <c r="C16" s="135" t="str">
        <f>LS_1!C16</f>
        <v>Die SuS bewerten den Einsatz digitaler Medien aus dem Berufsfeld.</v>
      </c>
      <c r="D16" s="135"/>
      <c r="E16" s="135"/>
      <c r="F16" s="135"/>
      <c r="G16" s="135"/>
      <c r="H16" s="135"/>
      <c r="I16" s="135"/>
      <c r="J16" s="135"/>
      <c r="K16" s="135"/>
      <c r="L16" s="136"/>
      <c r="M16" s="137"/>
      <c r="N16" s="138"/>
      <c r="O16" s="139"/>
      <c r="P16" s="140"/>
      <c r="Q16" s="140"/>
      <c r="R16" s="141"/>
      <c r="S16" s="39"/>
      <c r="T16" s="21">
        <f t="shared" si="0"/>
        <v>-1</v>
      </c>
      <c r="U16" s="21">
        <f t="shared" si="1"/>
        <v>0</v>
      </c>
      <c r="V16" s="21">
        <f t="shared" si="2"/>
        <v>-1</v>
      </c>
      <c r="W16" s="18"/>
      <c r="X16" s="18"/>
      <c r="AA16" s="22" t="str">
        <f t="shared" si="3"/>
        <v/>
      </c>
      <c r="AB16" s="22" t="str">
        <f t="shared" si="4"/>
        <v/>
      </c>
    </row>
    <row r="17" spans="1:28" ht="29.25" customHeight="1" x14ac:dyDescent="0.4">
      <c r="A17" s="168"/>
      <c r="B17" s="10" t="s">
        <v>44</v>
      </c>
      <c r="C17" s="135" t="str">
        <f>LS_1!C17</f>
        <v>Die SuS reflektieren den Einsatz digitaler Medien zur Lernortkooperation und in anderen kooperativen Settings.</v>
      </c>
      <c r="D17" s="135"/>
      <c r="E17" s="135"/>
      <c r="F17" s="135"/>
      <c r="G17" s="135"/>
      <c r="H17" s="135"/>
      <c r="I17" s="135"/>
      <c r="J17" s="135"/>
      <c r="K17" s="135"/>
      <c r="L17" s="136"/>
      <c r="M17" s="137"/>
      <c r="N17" s="138"/>
      <c r="O17" s="139"/>
      <c r="P17" s="140"/>
      <c r="Q17" s="140"/>
      <c r="R17" s="141"/>
      <c r="S17" s="39"/>
      <c r="T17" s="21">
        <f t="shared" si="0"/>
        <v>-1</v>
      </c>
      <c r="U17" s="21">
        <f t="shared" si="1"/>
        <v>0</v>
      </c>
      <c r="V17" s="21">
        <f t="shared" si="2"/>
        <v>-1</v>
      </c>
      <c r="W17" s="18"/>
      <c r="X17" s="18"/>
      <c r="AA17" s="22" t="str">
        <f t="shared" si="3"/>
        <v/>
      </c>
      <c r="AB17" s="22" t="str">
        <f t="shared" si="4"/>
        <v/>
      </c>
    </row>
    <row r="18" spans="1:28" ht="29.25" customHeight="1" x14ac:dyDescent="0.4">
      <c r="A18" s="168"/>
      <c r="B18" s="54" t="s">
        <v>45</v>
      </c>
      <c r="C18" s="210">
        <f>LS_1!C18</f>
        <v>0</v>
      </c>
      <c r="D18" s="210"/>
      <c r="E18" s="210"/>
      <c r="F18" s="210"/>
      <c r="G18" s="210"/>
      <c r="H18" s="210"/>
      <c r="I18" s="210"/>
      <c r="J18" s="210"/>
      <c r="K18" s="210"/>
      <c r="L18" s="211"/>
      <c r="M18" s="137"/>
      <c r="N18" s="138"/>
      <c r="O18" s="139"/>
      <c r="P18" s="140"/>
      <c r="Q18" s="140"/>
      <c r="R18" s="141"/>
      <c r="S18" s="39"/>
      <c r="T18" s="21">
        <f t="shared" si="0"/>
        <v>-1</v>
      </c>
      <c r="U18" s="21">
        <f t="shared" si="1"/>
        <v>1</v>
      </c>
      <c r="V18" s="21">
        <f t="shared" si="2"/>
        <v>-1</v>
      </c>
      <c r="W18" s="18"/>
      <c r="X18" s="18"/>
      <c r="AA18" s="22" t="str">
        <f t="shared" si="3"/>
        <v/>
      </c>
      <c r="AB18" s="22" t="str">
        <f t="shared" si="4"/>
        <v/>
      </c>
    </row>
    <row r="19" spans="1:28" ht="29.25" customHeight="1" thickBot="1" x14ac:dyDescent="0.45">
      <c r="A19" s="169"/>
      <c r="B19" s="55" t="s">
        <v>46</v>
      </c>
      <c r="C19" s="202">
        <f>LS_1!C19</f>
        <v>0</v>
      </c>
      <c r="D19" s="202"/>
      <c r="E19" s="202"/>
      <c r="F19" s="202"/>
      <c r="G19" s="202"/>
      <c r="H19" s="202"/>
      <c r="I19" s="202"/>
      <c r="J19" s="202"/>
      <c r="K19" s="202"/>
      <c r="L19" s="203"/>
      <c r="M19" s="144"/>
      <c r="N19" s="145"/>
      <c r="O19" s="151"/>
      <c r="P19" s="152"/>
      <c r="Q19" s="152"/>
      <c r="R19" s="153"/>
      <c r="S19" s="40"/>
      <c r="T19" s="21">
        <f t="shared" si="0"/>
        <v>-1</v>
      </c>
      <c r="U19" s="21">
        <f t="shared" si="1"/>
        <v>1</v>
      </c>
      <c r="V19" s="21">
        <f t="shared" si="2"/>
        <v>-1</v>
      </c>
      <c r="W19" s="18"/>
      <c r="X19" s="18"/>
      <c r="AA19" s="22" t="str">
        <f t="shared" si="3"/>
        <v/>
      </c>
      <c r="AB19" s="22" t="str">
        <f t="shared" si="4"/>
        <v/>
      </c>
    </row>
    <row r="20" spans="1:28" ht="29.25" customHeight="1" x14ac:dyDescent="0.4">
      <c r="A20" s="164" t="s">
        <v>15</v>
      </c>
      <c r="B20" s="9" t="s">
        <v>47</v>
      </c>
      <c r="C20" s="157" t="str">
        <f>LS_1!C20</f>
        <v>Die SuS nutzen digitale Quellen zur Informationsbeschaffung.</v>
      </c>
      <c r="D20" s="157"/>
      <c r="E20" s="157"/>
      <c r="F20" s="157"/>
      <c r="G20" s="157"/>
      <c r="H20" s="157"/>
      <c r="I20" s="157"/>
      <c r="J20" s="157"/>
      <c r="K20" s="157"/>
      <c r="L20" s="158"/>
      <c r="M20" s="159"/>
      <c r="N20" s="160"/>
      <c r="O20" s="161"/>
      <c r="P20" s="162"/>
      <c r="Q20" s="162"/>
      <c r="R20" s="163"/>
      <c r="S20" s="41"/>
      <c r="T20" s="21">
        <f t="shared" si="0"/>
        <v>-1</v>
      </c>
      <c r="U20" s="21">
        <f t="shared" si="1"/>
        <v>0</v>
      </c>
      <c r="V20" s="21">
        <f t="shared" si="2"/>
        <v>-1</v>
      </c>
      <c r="X20" s="18"/>
      <c r="AA20" s="22" t="str">
        <f>IF(ISBLANK(O20),"",CONCATENATE(AA10,$AA$9,B20,$AB$9,O20))</f>
        <v/>
      </c>
      <c r="AB20" s="22" t="str">
        <f>IF(ISBLANK(S20),"",CONCATENATE(AB10,$AA$9,$B20,$AB$9,S20))</f>
        <v/>
      </c>
    </row>
    <row r="21" spans="1:28" ht="29.25" customHeight="1" x14ac:dyDescent="0.4">
      <c r="A21" s="165"/>
      <c r="B21" s="10" t="s">
        <v>48</v>
      </c>
      <c r="C21" s="135" t="str">
        <f>LS_1!C21</f>
        <v>Die SuS greifen auf digitale Ressourcen von Ausbildungsbeteiligten zu.</v>
      </c>
      <c r="D21" s="135"/>
      <c r="E21" s="135"/>
      <c r="F21" s="135"/>
      <c r="G21" s="135"/>
      <c r="H21" s="135"/>
      <c r="I21" s="135"/>
      <c r="J21" s="135"/>
      <c r="K21" s="135"/>
      <c r="L21" s="136"/>
      <c r="M21" s="137"/>
      <c r="N21" s="138"/>
      <c r="O21" s="139"/>
      <c r="P21" s="140"/>
      <c r="Q21" s="140"/>
      <c r="R21" s="141"/>
      <c r="S21" s="39"/>
      <c r="T21" s="21">
        <f t="shared" si="0"/>
        <v>-1</v>
      </c>
      <c r="U21" s="21">
        <f t="shared" si="1"/>
        <v>0</v>
      </c>
      <c r="V21" s="21">
        <f t="shared" si="2"/>
        <v>-1</v>
      </c>
      <c r="X21" s="18"/>
      <c r="AA21" s="22" t="str">
        <f t="shared" ref="AA21:AA30" si="5">IF(ISBLANK(O21),AA20,CONCATENATE(AA20,$AC$9,$AA$9,B21,$AB$9,O21))</f>
        <v/>
      </c>
      <c r="AB21" s="22" t="str">
        <f>IF(ISBLANK(S21),AB20,CONCATENATE(AB20,$AC$9,$AA$9,B21,$AB$9,S21))</f>
        <v/>
      </c>
    </row>
    <row r="22" spans="1:28" ht="29.25" customHeight="1" x14ac:dyDescent="0.4">
      <c r="A22" s="165"/>
      <c r="B22" s="10" t="s">
        <v>49</v>
      </c>
      <c r="C22" s="135" t="str">
        <f>LS_1!C22</f>
        <v>Die SuS verwenden zeitgemäße fachbereichsspezifische Software und Softwareumgebungen.</v>
      </c>
      <c r="D22" s="135"/>
      <c r="E22" s="135"/>
      <c r="F22" s="135"/>
      <c r="G22" s="135"/>
      <c r="H22" s="135"/>
      <c r="I22" s="135"/>
      <c r="J22" s="135"/>
      <c r="K22" s="135"/>
      <c r="L22" s="136"/>
      <c r="M22" s="137"/>
      <c r="N22" s="138"/>
      <c r="O22" s="139"/>
      <c r="P22" s="140"/>
      <c r="Q22" s="140"/>
      <c r="R22" s="141"/>
      <c r="S22" s="39"/>
      <c r="T22" s="21">
        <f t="shared" si="0"/>
        <v>-1</v>
      </c>
      <c r="U22" s="21">
        <f t="shared" si="1"/>
        <v>0</v>
      </c>
      <c r="V22" s="21">
        <f t="shared" si="2"/>
        <v>-1</v>
      </c>
      <c r="X22" s="18"/>
      <c r="AA22" s="22" t="str">
        <f t="shared" si="5"/>
        <v/>
      </c>
      <c r="AB22" s="22" t="str">
        <f t="shared" ref="AB22:AB30" si="6">IF(ISBLANK(S22),AB21,CONCATENATE(AB21,$AC$9,$AA$9,B22,$AB$9,S22))</f>
        <v/>
      </c>
    </row>
    <row r="23" spans="1:28" ht="29.25" customHeight="1" x14ac:dyDescent="0.4">
      <c r="A23" s="165"/>
      <c r="B23" s="10" t="s">
        <v>50</v>
      </c>
      <c r="C23" s="135" t="str">
        <f>LS_1!C23</f>
        <v>Die SuS erstellen Präsentationen, Kalkulationen und Dokumentationen in zeitgemäßen Softwareumgebungen.</v>
      </c>
      <c r="D23" s="135"/>
      <c r="E23" s="135"/>
      <c r="F23" s="135"/>
      <c r="G23" s="135"/>
      <c r="H23" s="135"/>
      <c r="I23" s="135"/>
      <c r="J23" s="135"/>
      <c r="K23" s="135"/>
      <c r="L23" s="136"/>
      <c r="M23" s="137"/>
      <c r="N23" s="138"/>
      <c r="O23" s="139"/>
      <c r="P23" s="140"/>
      <c r="Q23" s="140"/>
      <c r="R23" s="141"/>
      <c r="S23" s="39"/>
      <c r="T23" s="21">
        <f t="shared" si="0"/>
        <v>-1</v>
      </c>
      <c r="U23" s="21">
        <f t="shared" si="1"/>
        <v>0</v>
      </c>
      <c r="V23" s="21">
        <f t="shared" si="2"/>
        <v>-1</v>
      </c>
      <c r="X23" s="18"/>
      <c r="AA23" s="22" t="str">
        <f t="shared" si="5"/>
        <v/>
      </c>
      <c r="AB23" s="22" t="str">
        <f t="shared" si="6"/>
        <v/>
      </c>
    </row>
    <row r="24" spans="1:28" ht="29.25" customHeight="1" x14ac:dyDescent="0.4">
      <c r="A24" s="165"/>
      <c r="B24" s="10" t="s">
        <v>51</v>
      </c>
      <c r="C24" s="135" t="str">
        <f>LS_1!C24</f>
        <v>Die SuS setzen berufs- bzw. fachbereichsspezifische Hardware ein.</v>
      </c>
      <c r="D24" s="135"/>
      <c r="E24" s="135"/>
      <c r="F24" s="135"/>
      <c r="G24" s="135"/>
      <c r="H24" s="135"/>
      <c r="I24" s="135"/>
      <c r="J24" s="135"/>
      <c r="K24" s="135"/>
      <c r="L24" s="136"/>
      <c r="M24" s="137"/>
      <c r="N24" s="138"/>
      <c r="O24" s="139"/>
      <c r="P24" s="140"/>
      <c r="Q24" s="140"/>
      <c r="R24" s="141"/>
      <c r="S24" s="39"/>
      <c r="T24" s="21">
        <f t="shared" si="0"/>
        <v>-1</v>
      </c>
      <c r="U24" s="21">
        <f t="shared" si="1"/>
        <v>0</v>
      </c>
      <c r="V24" s="21">
        <f t="shared" si="2"/>
        <v>-1</v>
      </c>
      <c r="X24" s="18"/>
      <c r="AA24" s="22" t="str">
        <f t="shared" si="5"/>
        <v/>
      </c>
      <c r="AB24" s="22" t="str">
        <f t="shared" si="6"/>
        <v/>
      </c>
    </row>
    <row r="25" spans="1:28" ht="29.25" customHeight="1" x14ac:dyDescent="0.4">
      <c r="A25" s="165"/>
      <c r="B25" s="10" t="s">
        <v>52</v>
      </c>
      <c r="C25" s="135" t="str">
        <f>LS_1!C25</f>
        <v>Die SuS setzen zeitgemäße Hardware oder technologische Treiber ein.</v>
      </c>
      <c r="D25" s="135"/>
      <c r="E25" s="135"/>
      <c r="F25" s="135"/>
      <c r="G25" s="135"/>
      <c r="H25" s="135"/>
      <c r="I25" s="135"/>
      <c r="J25" s="135"/>
      <c r="K25" s="135"/>
      <c r="L25" s="136"/>
      <c r="M25" s="137"/>
      <c r="N25" s="138"/>
      <c r="O25" s="139"/>
      <c r="P25" s="140"/>
      <c r="Q25" s="140"/>
      <c r="R25" s="141"/>
      <c r="S25" s="39"/>
      <c r="T25" s="21">
        <f t="shared" si="0"/>
        <v>-1</v>
      </c>
      <c r="U25" s="21">
        <f t="shared" si="1"/>
        <v>0</v>
      </c>
      <c r="V25" s="21">
        <f t="shared" si="2"/>
        <v>-1</v>
      </c>
      <c r="X25" s="18"/>
      <c r="AA25" s="22" t="str">
        <f t="shared" si="5"/>
        <v/>
      </c>
      <c r="AB25" s="22" t="str">
        <f t="shared" si="6"/>
        <v/>
      </c>
    </row>
    <row r="26" spans="1:28" ht="29.25" customHeight="1" x14ac:dyDescent="0.4">
      <c r="A26" s="165"/>
      <c r="B26" s="10" t="s">
        <v>53</v>
      </c>
      <c r="C26" s="135" t="str">
        <f>LS_1!C26</f>
        <v>Die SuS wandeln Daten in unterschiedliche digitale Formate um.</v>
      </c>
      <c r="D26" s="135"/>
      <c r="E26" s="135"/>
      <c r="F26" s="135"/>
      <c r="G26" s="135"/>
      <c r="H26" s="135"/>
      <c r="I26" s="135"/>
      <c r="J26" s="135"/>
      <c r="K26" s="135"/>
      <c r="L26" s="136"/>
      <c r="M26" s="137"/>
      <c r="N26" s="138"/>
      <c r="O26" s="139"/>
      <c r="P26" s="140"/>
      <c r="Q26" s="140"/>
      <c r="R26" s="141"/>
      <c r="S26" s="39"/>
      <c r="T26" s="21">
        <f t="shared" si="0"/>
        <v>-1</v>
      </c>
      <c r="U26" s="21">
        <f t="shared" si="1"/>
        <v>0</v>
      </c>
      <c r="V26" s="21">
        <f t="shared" si="2"/>
        <v>-1</v>
      </c>
      <c r="X26" s="18"/>
      <c r="AA26" s="22" t="str">
        <f t="shared" si="5"/>
        <v/>
      </c>
      <c r="AB26" s="22" t="str">
        <f t="shared" si="6"/>
        <v/>
      </c>
    </row>
    <row r="27" spans="1:28" ht="29.25" customHeight="1" x14ac:dyDescent="0.4">
      <c r="A27" s="165"/>
      <c r="B27" s="10" t="s">
        <v>54</v>
      </c>
      <c r="C27" s="135" t="str">
        <f>LS_1!C27</f>
        <v xml:space="preserve">Die SuS gewährleisten den Datenaustausch zwischen unterschiedlichen Systemen. </v>
      </c>
      <c r="D27" s="135"/>
      <c r="E27" s="135"/>
      <c r="F27" s="135"/>
      <c r="G27" s="135"/>
      <c r="H27" s="135"/>
      <c r="I27" s="135"/>
      <c r="J27" s="135"/>
      <c r="K27" s="135"/>
      <c r="L27" s="136"/>
      <c r="M27" s="137"/>
      <c r="N27" s="138"/>
      <c r="O27" s="139"/>
      <c r="P27" s="140"/>
      <c r="Q27" s="140"/>
      <c r="R27" s="141"/>
      <c r="S27" s="39"/>
      <c r="T27" s="21">
        <f t="shared" si="0"/>
        <v>-1</v>
      </c>
      <c r="U27" s="21">
        <f t="shared" si="1"/>
        <v>0</v>
      </c>
      <c r="V27" s="21">
        <f t="shared" si="2"/>
        <v>-1</v>
      </c>
      <c r="X27" s="18"/>
      <c r="AA27" s="22" t="str">
        <f t="shared" si="5"/>
        <v/>
      </c>
      <c r="AB27" s="22" t="str">
        <f t="shared" si="6"/>
        <v/>
      </c>
    </row>
    <row r="28" spans="1:28" ht="29.25" customHeight="1" x14ac:dyDescent="0.4">
      <c r="A28" s="165"/>
      <c r="B28" s="10" t="s">
        <v>55</v>
      </c>
      <c r="C28" s="135" t="str">
        <f>LS_1!C28</f>
        <v>Die SuS nutzen Groupware als kooperative Unterrichtsform.</v>
      </c>
      <c r="D28" s="135"/>
      <c r="E28" s="135"/>
      <c r="F28" s="135"/>
      <c r="G28" s="135"/>
      <c r="H28" s="135"/>
      <c r="I28" s="135"/>
      <c r="J28" s="135"/>
      <c r="K28" s="135"/>
      <c r="L28" s="136"/>
      <c r="M28" s="137"/>
      <c r="N28" s="138"/>
      <c r="O28" s="139"/>
      <c r="P28" s="140"/>
      <c r="Q28" s="140"/>
      <c r="R28" s="141"/>
      <c r="S28" s="39"/>
      <c r="T28" s="21">
        <f t="shared" si="0"/>
        <v>-1</v>
      </c>
      <c r="U28" s="21">
        <f t="shared" si="1"/>
        <v>0</v>
      </c>
      <c r="V28" s="21">
        <f t="shared" si="2"/>
        <v>-1</v>
      </c>
      <c r="X28" s="18"/>
      <c r="AA28" s="22" t="str">
        <f t="shared" si="5"/>
        <v/>
      </c>
      <c r="AB28" s="22" t="str">
        <f t="shared" si="6"/>
        <v/>
      </c>
    </row>
    <row r="29" spans="1:28" ht="29.25" customHeight="1" x14ac:dyDescent="0.4">
      <c r="A29" s="165"/>
      <c r="B29" s="54" t="s">
        <v>56</v>
      </c>
      <c r="C29" s="210">
        <f>LS_1!C29</f>
        <v>0</v>
      </c>
      <c r="D29" s="210"/>
      <c r="E29" s="210"/>
      <c r="F29" s="210"/>
      <c r="G29" s="210"/>
      <c r="H29" s="210"/>
      <c r="I29" s="210"/>
      <c r="J29" s="210"/>
      <c r="K29" s="210"/>
      <c r="L29" s="211"/>
      <c r="M29" s="137"/>
      <c r="N29" s="138"/>
      <c r="O29" s="139"/>
      <c r="P29" s="140"/>
      <c r="Q29" s="140"/>
      <c r="R29" s="141"/>
      <c r="S29" s="39"/>
      <c r="T29" s="21">
        <f t="shared" si="0"/>
        <v>-1</v>
      </c>
      <c r="U29" s="21">
        <f t="shared" si="1"/>
        <v>1</v>
      </c>
      <c r="V29" s="21">
        <f t="shared" si="2"/>
        <v>-1</v>
      </c>
      <c r="X29" s="18"/>
      <c r="AA29" s="22" t="str">
        <f t="shared" si="5"/>
        <v/>
      </c>
      <c r="AB29" s="22" t="str">
        <f t="shared" si="6"/>
        <v/>
      </c>
    </row>
    <row r="30" spans="1:28" ht="29.25" customHeight="1" thickBot="1" x14ac:dyDescent="0.45">
      <c r="A30" s="166"/>
      <c r="B30" s="55" t="s">
        <v>57</v>
      </c>
      <c r="C30" s="202">
        <f>LS_1!C30</f>
        <v>0</v>
      </c>
      <c r="D30" s="202"/>
      <c r="E30" s="202"/>
      <c r="F30" s="202"/>
      <c r="G30" s="202"/>
      <c r="H30" s="202"/>
      <c r="I30" s="202"/>
      <c r="J30" s="202"/>
      <c r="K30" s="202"/>
      <c r="L30" s="203"/>
      <c r="M30" s="144"/>
      <c r="N30" s="145"/>
      <c r="O30" s="151"/>
      <c r="P30" s="152"/>
      <c r="Q30" s="152"/>
      <c r="R30" s="153"/>
      <c r="S30" s="40"/>
      <c r="T30" s="21">
        <f t="shared" si="0"/>
        <v>-1</v>
      </c>
      <c r="U30" s="21">
        <f t="shared" si="1"/>
        <v>1</v>
      </c>
      <c r="V30" s="21">
        <f t="shared" si="2"/>
        <v>-1</v>
      </c>
      <c r="X30" s="18"/>
      <c r="AA30" s="22" t="str">
        <f t="shared" si="5"/>
        <v/>
      </c>
      <c r="AB30" s="22" t="str">
        <f t="shared" si="6"/>
        <v/>
      </c>
    </row>
    <row r="31" spans="1:28" ht="29.25" customHeight="1" x14ac:dyDescent="0.4">
      <c r="A31" s="154" t="s">
        <v>16</v>
      </c>
      <c r="B31" s="9" t="s">
        <v>58</v>
      </c>
      <c r="C31" s="157" t="str">
        <f>LS_1!C31</f>
        <v>Die SuS berücksichtigen die Anforderungen des Urheberrechts mit Lizenz- und Nutzungsrechten.</v>
      </c>
      <c r="D31" s="157"/>
      <c r="E31" s="157"/>
      <c r="F31" s="157"/>
      <c r="G31" s="157"/>
      <c r="H31" s="157"/>
      <c r="I31" s="157"/>
      <c r="J31" s="157"/>
      <c r="K31" s="157"/>
      <c r="L31" s="158"/>
      <c r="M31" s="159"/>
      <c r="N31" s="160"/>
      <c r="O31" s="161"/>
      <c r="P31" s="162"/>
      <c r="Q31" s="162"/>
      <c r="R31" s="163"/>
      <c r="S31" s="41"/>
      <c r="T31" s="21">
        <f t="shared" si="0"/>
        <v>-1</v>
      </c>
      <c r="U31" s="21">
        <f t="shared" si="1"/>
        <v>0</v>
      </c>
      <c r="V31" s="21">
        <f t="shared" si="2"/>
        <v>-1</v>
      </c>
      <c r="X31" s="18"/>
      <c r="AA31" s="22" t="str">
        <f>IF(ISBLANK(O31),"",CONCATENATE(AA10,$AA$9,B31,$AB$9,O31))</f>
        <v/>
      </c>
      <c r="AB31" s="22" t="str">
        <f>IF(ISBLANK(S31),"",CONCATENATE(AB10,$AA$9,$B31,$AB$9,S31))</f>
        <v/>
      </c>
    </row>
    <row r="32" spans="1:28" ht="29.25" customHeight="1" x14ac:dyDescent="0.4">
      <c r="A32" s="155"/>
      <c r="B32" s="10" t="s">
        <v>59</v>
      </c>
      <c r="C32" s="135" t="str">
        <f>LS_1!C32</f>
        <v>Die SuS setzen Anforderungen an Datensicherheit um.</v>
      </c>
      <c r="D32" s="135"/>
      <c r="E32" s="135"/>
      <c r="F32" s="135"/>
      <c r="G32" s="135"/>
      <c r="H32" s="135"/>
      <c r="I32" s="135"/>
      <c r="J32" s="135"/>
      <c r="K32" s="135"/>
      <c r="L32" s="136"/>
      <c r="M32" s="137"/>
      <c r="N32" s="138"/>
      <c r="O32" s="139"/>
      <c r="P32" s="140"/>
      <c r="Q32" s="140"/>
      <c r="R32" s="141"/>
      <c r="S32" s="39"/>
      <c r="T32" s="21">
        <f t="shared" si="0"/>
        <v>-1</v>
      </c>
      <c r="U32" s="21">
        <f t="shared" si="1"/>
        <v>0</v>
      </c>
      <c r="V32" s="21">
        <f t="shared" si="2"/>
        <v>-1</v>
      </c>
      <c r="X32" s="18"/>
      <c r="AA32" s="22" t="str">
        <f t="shared" ref="AA32:AA39" si="7">IF(ISBLANK(O32),AA31,CONCATENATE(AA31,$AC$9,$AA$9,B32,$AB$9,O32))</f>
        <v/>
      </c>
      <c r="AB32" s="22" t="str">
        <f>IF(ISBLANK(S32),AB31,CONCATENATE(AB31,$AC$9,$AA$9,B32,$AB$9,S32))</f>
        <v/>
      </c>
    </row>
    <row r="33" spans="1:30" ht="29.25" customHeight="1" x14ac:dyDescent="0.4">
      <c r="A33" s="155"/>
      <c r="B33" s="10" t="s">
        <v>60</v>
      </c>
      <c r="C33" s="135" t="str">
        <f>LS_1!C33</f>
        <v>Die SuS setzen Anforderungen des Datenschutzes um.</v>
      </c>
      <c r="D33" s="135"/>
      <c r="E33" s="135"/>
      <c r="F33" s="135"/>
      <c r="G33" s="135"/>
      <c r="H33" s="135"/>
      <c r="I33" s="135"/>
      <c r="J33" s="135"/>
      <c r="K33" s="135"/>
      <c r="L33" s="136"/>
      <c r="M33" s="137"/>
      <c r="N33" s="138"/>
      <c r="O33" s="139"/>
      <c r="P33" s="140"/>
      <c r="Q33" s="140"/>
      <c r="R33" s="141"/>
      <c r="S33" s="39"/>
      <c r="T33" s="21">
        <f t="shared" si="0"/>
        <v>-1</v>
      </c>
      <c r="U33" s="21">
        <f t="shared" si="1"/>
        <v>0</v>
      </c>
      <c r="V33" s="21">
        <f t="shared" si="2"/>
        <v>-1</v>
      </c>
      <c r="X33" s="18"/>
      <c r="AA33" s="22" t="str">
        <f t="shared" si="7"/>
        <v/>
      </c>
      <c r="AB33" s="22" t="str">
        <f t="shared" ref="AB33:AB39" si="8">IF(ISBLANK(S33),AB32,CONCATENATE(AB32,$AC$9,$AA$9,B33,$AB$9,S33))</f>
        <v/>
      </c>
    </row>
    <row r="34" spans="1:30" ht="29.25" customHeight="1" x14ac:dyDescent="0.4">
      <c r="A34" s="155"/>
      <c r="B34" s="10" t="s">
        <v>61</v>
      </c>
      <c r="C34" s="135" t="str">
        <f>LS_1!C34</f>
        <v>Die SuS setzen algorithmische Problemlösungsstrategien für das Verständnis von Softwareentwicklung ein.</v>
      </c>
      <c r="D34" s="135"/>
      <c r="E34" s="135"/>
      <c r="F34" s="135"/>
      <c r="G34" s="135"/>
      <c r="H34" s="135"/>
      <c r="I34" s="135"/>
      <c r="J34" s="135"/>
      <c r="K34" s="135"/>
      <c r="L34" s="136"/>
      <c r="M34" s="137"/>
      <c r="N34" s="138"/>
      <c r="O34" s="139"/>
      <c r="P34" s="140"/>
      <c r="Q34" s="140"/>
      <c r="R34" s="141"/>
      <c r="S34" s="39"/>
      <c r="T34" s="21">
        <f t="shared" si="0"/>
        <v>-1</v>
      </c>
      <c r="U34" s="21">
        <f t="shared" si="1"/>
        <v>0</v>
      </c>
      <c r="V34" s="21">
        <f t="shared" si="2"/>
        <v>-1</v>
      </c>
      <c r="X34" s="18"/>
      <c r="AA34" s="22" t="str">
        <f t="shared" si="7"/>
        <v/>
      </c>
      <c r="AB34" s="22" t="str">
        <f t="shared" si="8"/>
        <v/>
      </c>
    </row>
    <row r="35" spans="1:30" ht="29.25" customHeight="1" x14ac:dyDescent="0.4">
      <c r="A35" s="155"/>
      <c r="B35" s="10" t="s">
        <v>62</v>
      </c>
      <c r="C35" s="135" t="str">
        <f>LS_1!C35</f>
        <v>Die SuS konfigurieren Hard- und/oder Software für Arbeits- und Geschäftsprozesse.</v>
      </c>
      <c r="D35" s="135"/>
      <c r="E35" s="135"/>
      <c r="F35" s="135"/>
      <c r="G35" s="135"/>
      <c r="H35" s="135"/>
      <c r="I35" s="135"/>
      <c r="J35" s="135"/>
      <c r="K35" s="135"/>
      <c r="L35" s="136"/>
      <c r="M35" s="137"/>
      <c r="N35" s="138"/>
      <c r="O35" s="139"/>
      <c r="P35" s="140"/>
      <c r="Q35" s="140"/>
      <c r="R35" s="141"/>
      <c r="S35" s="39"/>
      <c r="T35" s="21">
        <f t="shared" si="0"/>
        <v>-1</v>
      </c>
      <c r="U35" s="21">
        <f t="shared" si="1"/>
        <v>0</v>
      </c>
      <c r="V35" s="21">
        <f t="shared" si="2"/>
        <v>-1</v>
      </c>
      <c r="X35" s="18"/>
      <c r="AA35" s="22" t="str">
        <f t="shared" si="7"/>
        <v/>
      </c>
      <c r="AB35" s="22" t="str">
        <f t="shared" si="8"/>
        <v/>
      </c>
    </row>
    <row r="36" spans="1:30" ht="29.25" customHeight="1" x14ac:dyDescent="0.4">
      <c r="A36" s="155"/>
      <c r="B36" s="10" t="s">
        <v>63</v>
      </c>
      <c r="C36" s="135" t="str">
        <f>LS_1!C36</f>
        <v>Die SuS nehmen individuelle Konfigurationen an Hard- und/oder Software vor.</v>
      </c>
      <c r="D36" s="135"/>
      <c r="E36" s="135"/>
      <c r="F36" s="135"/>
      <c r="G36" s="135"/>
      <c r="H36" s="135"/>
      <c r="I36" s="135"/>
      <c r="J36" s="135"/>
      <c r="K36" s="135"/>
      <c r="L36" s="136"/>
      <c r="M36" s="137"/>
      <c r="N36" s="138"/>
      <c r="O36" s="139"/>
      <c r="P36" s="140"/>
      <c r="Q36" s="140"/>
      <c r="R36" s="141"/>
      <c r="S36" s="39"/>
      <c r="T36" s="21">
        <f t="shared" si="0"/>
        <v>-1</v>
      </c>
      <c r="U36" s="21">
        <f t="shared" si="1"/>
        <v>0</v>
      </c>
      <c r="V36" s="21">
        <f t="shared" si="2"/>
        <v>-1</v>
      </c>
      <c r="X36" s="18"/>
      <c r="AA36" s="22" t="str">
        <f t="shared" si="7"/>
        <v/>
      </c>
      <c r="AB36" s="22" t="str">
        <f t="shared" si="8"/>
        <v/>
      </c>
    </row>
    <row r="37" spans="1:30" ht="29.25" customHeight="1" x14ac:dyDescent="0.4">
      <c r="A37" s="155"/>
      <c r="B37" s="10" t="s">
        <v>64</v>
      </c>
      <c r="C37" s="135" t="str">
        <f>LS_1!C37</f>
        <v>Die SuS analysieren  Aufbau,  Kommunikation und Funktionsweise vernetzter Systeme.</v>
      </c>
      <c r="D37" s="135"/>
      <c r="E37" s="135"/>
      <c r="F37" s="135"/>
      <c r="G37" s="135"/>
      <c r="H37" s="135"/>
      <c r="I37" s="135"/>
      <c r="J37" s="135"/>
      <c r="K37" s="135"/>
      <c r="L37" s="136"/>
      <c r="M37" s="137"/>
      <c r="N37" s="138"/>
      <c r="O37" s="139"/>
      <c r="P37" s="140"/>
      <c r="Q37" s="140"/>
      <c r="R37" s="141"/>
      <c r="S37" s="39"/>
      <c r="T37" s="21">
        <f t="shared" si="0"/>
        <v>-1</v>
      </c>
      <c r="U37" s="21">
        <f t="shared" si="1"/>
        <v>0</v>
      </c>
      <c r="V37" s="21">
        <f t="shared" si="2"/>
        <v>-1</v>
      </c>
      <c r="X37" s="18"/>
      <c r="AA37" s="22" t="str">
        <f t="shared" si="7"/>
        <v/>
      </c>
      <c r="AB37" s="22" t="str">
        <f t="shared" si="8"/>
        <v/>
      </c>
    </row>
    <row r="38" spans="1:30" ht="29.25" customHeight="1" x14ac:dyDescent="0.4">
      <c r="A38" s="155"/>
      <c r="B38" s="54" t="s">
        <v>65</v>
      </c>
      <c r="C38" s="210">
        <f>LS_1!C38</f>
        <v>0</v>
      </c>
      <c r="D38" s="210"/>
      <c r="E38" s="210"/>
      <c r="F38" s="210"/>
      <c r="G38" s="210"/>
      <c r="H38" s="210"/>
      <c r="I38" s="210"/>
      <c r="J38" s="210"/>
      <c r="K38" s="210"/>
      <c r="L38" s="211"/>
      <c r="M38" s="137"/>
      <c r="N38" s="138"/>
      <c r="O38" s="139"/>
      <c r="P38" s="140"/>
      <c r="Q38" s="140"/>
      <c r="R38" s="141"/>
      <c r="S38" s="39"/>
      <c r="T38" s="21">
        <f t="shared" si="0"/>
        <v>-1</v>
      </c>
      <c r="U38" s="21">
        <f t="shared" si="1"/>
        <v>1</v>
      </c>
      <c r="V38" s="21">
        <f t="shared" si="2"/>
        <v>-1</v>
      </c>
      <c r="X38" s="18"/>
      <c r="AA38" s="22" t="str">
        <f t="shared" si="7"/>
        <v/>
      </c>
      <c r="AB38" s="22" t="str">
        <f t="shared" si="8"/>
        <v/>
      </c>
    </row>
    <row r="39" spans="1:30" ht="29.25" customHeight="1" thickBot="1" x14ac:dyDescent="0.45">
      <c r="A39" s="156"/>
      <c r="B39" s="55" t="s">
        <v>66</v>
      </c>
      <c r="C39" s="202">
        <f>LS_1!C39</f>
        <v>0</v>
      </c>
      <c r="D39" s="202"/>
      <c r="E39" s="202"/>
      <c r="F39" s="202"/>
      <c r="G39" s="202"/>
      <c r="H39" s="202"/>
      <c r="I39" s="202"/>
      <c r="J39" s="202"/>
      <c r="K39" s="202"/>
      <c r="L39" s="203"/>
      <c r="M39" s="144"/>
      <c r="N39" s="145"/>
      <c r="O39" s="151"/>
      <c r="P39" s="152"/>
      <c r="Q39" s="152"/>
      <c r="R39" s="153"/>
      <c r="S39" s="40"/>
      <c r="T39" s="21">
        <f t="shared" si="0"/>
        <v>-1</v>
      </c>
      <c r="U39" s="21">
        <f t="shared" si="1"/>
        <v>1</v>
      </c>
      <c r="V39" s="21">
        <f t="shared" si="2"/>
        <v>-1</v>
      </c>
      <c r="X39" s="18"/>
      <c r="AA39" s="22" t="str">
        <f t="shared" si="7"/>
        <v/>
      </c>
      <c r="AB39" s="22" t="str">
        <f t="shared" si="8"/>
        <v/>
      </c>
    </row>
    <row r="41" spans="1:30" x14ac:dyDescent="0.4">
      <c r="Q41" s="31"/>
      <c r="R41" s="31"/>
      <c r="X41" s="18"/>
    </row>
    <row r="42" spans="1:30" x14ac:dyDescent="0.4">
      <c r="A42" s="102" t="s">
        <v>5</v>
      </c>
      <c r="B42" s="103"/>
      <c r="C42" s="103"/>
      <c r="D42" s="103"/>
      <c r="E42" s="103"/>
      <c r="F42" s="103"/>
      <c r="G42" s="103"/>
      <c r="H42" s="103"/>
      <c r="I42" s="103"/>
      <c r="J42" s="103"/>
      <c r="K42" s="104"/>
      <c r="Q42" s="32" t="s">
        <v>67</v>
      </c>
      <c r="R42" s="81" t="str">
        <f>IFERROR(AVERAGEIFS(T11:T19,T11:T19,"&gt;=0")*PRODUCT(U11:U39),"")</f>
        <v/>
      </c>
      <c r="S42" s="28"/>
      <c r="T42" s="29"/>
      <c r="U42" s="29"/>
      <c r="V42" s="29" t="str">
        <f>R42</f>
        <v/>
      </c>
      <c r="W42" s="29"/>
      <c r="X42" s="29"/>
      <c r="Y42" s="29"/>
      <c r="Z42" s="29"/>
      <c r="AA42" s="29"/>
      <c r="AB42" s="29"/>
      <c r="AC42" s="29"/>
      <c r="AD42" s="30"/>
    </row>
    <row r="43" spans="1:30" x14ac:dyDescent="0.4">
      <c r="A43" s="105">
        <f>$H$1</f>
        <v>0</v>
      </c>
      <c r="B43" s="106"/>
      <c r="C43" s="106"/>
      <c r="D43" s="106"/>
      <c r="E43" s="106"/>
      <c r="F43" s="106"/>
      <c r="G43" s="106"/>
      <c r="H43" s="106"/>
      <c r="I43" s="106"/>
      <c r="J43" s="106"/>
      <c r="K43" s="107"/>
      <c r="Q43" s="33" t="s">
        <v>68</v>
      </c>
      <c r="R43" s="82" t="str">
        <f>IFERROR(AVERAGEIFS(T20:T30,T20:T30,"&gt;=0")*PRODUCT(U11:U39),"")</f>
        <v/>
      </c>
      <c r="S43" s="28"/>
      <c r="T43" s="29"/>
      <c r="U43" s="29"/>
      <c r="V43" s="29" t="str">
        <f>R43</f>
        <v/>
      </c>
      <c r="W43" s="29"/>
      <c r="X43" s="29"/>
      <c r="Y43" s="29"/>
      <c r="Z43" s="29"/>
      <c r="AA43" s="29"/>
      <c r="AB43" s="29"/>
      <c r="AC43" s="29"/>
      <c r="AD43" s="30"/>
    </row>
    <row r="44" spans="1:30" x14ac:dyDescent="0.4">
      <c r="A44" s="108"/>
      <c r="B44" s="109"/>
      <c r="C44" s="109"/>
      <c r="D44" s="109"/>
      <c r="E44" s="109"/>
      <c r="F44" s="109"/>
      <c r="G44" s="109"/>
      <c r="H44" s="109"/>
      <c r="I44" s="109"/>
      <c r="J44" s="109"/>
      <c r="K44" s="110"/>
      <c r="Q44" s="34" t="s">
        <v>69</v>
      </c>
      <c r="R44" s="83" t="str">
        <f>IFERROR(AVERAGEIFS(T31:T39,T31:T39,"&gt;=0")*PRODUCT(U11:U39),"")</f>
        <v/>
      </c>
      <c r="S44" s="28"/>
      <c r="T44" s="29"/>
      <c r="U44" s="29"/>
      <c r="V44" s="29" t="str">
        <f>R44</f>
        <v/>
      </c>
      <c r="W44" s="29"/>
      <c r="X44" s="29"/>
      <c r="Y44" s="29"/>
      <c r="Z44" s="29"/>
      <c r="AA44" s="29"/>
      <c r="AB44" s="29"/>
      <c r="AC44" s="29"/>
      <c r="AD44" s="30"/>
    </row>
    <row r="45" spans="1:30" x14ac:dyDescent="0.4">
      <c r="A45" s="102" t="str">
        <f>CONCATENATE("Lernfeld ",$H$2," : ")</f>
        <v xml:space="preserve">Lernfeld 0 : </v>
      </c>
      <c r="B45" s="103"/>
      <c r="C45" s="103"/>
      <c r="D45" s="103"/>
      <c r="E45" s="103"/>
      <c r="F45" s="103"/>
      <c r="G45" s="103"/>
      <c r="H45" s="103"/>
      <c r="I45" s="103"/>
      <c r="J45" s="103"/>
      <c r="K45" s="104"/>
      <c r="R45" s="84"/>
      <c r="S45" s="27"/>
      <c r="T45" s="27"/>
      <c r="U45" s="27"/>
      <c r="V45" s="27"/>
      <c r="W45" s="27"/>
      <c r="X45" s="27"/>
      <c r="Y45" s="27"/>
      <c r="Z45" s="27"/>
      <c r="AA45" s="27"/>
      <c r="AB45" s="27"/>
      <c r="AC45" s="27"/>
    </row>
    <row r="46" spans="1:30" ht="15" customHeight="1" x14ac:dyDescent="0.4">
      <c r="A46" s="105">
        <f>$H$3</f>
        <v>0</v>
      </c>
      <c r="B46" s="106"/>
      <c r="C46" s="106"/>
      <c r="D46" s="106"/>
      <c r="E46" s="106"/>
      <c r="F46" s="106"/>
      <c r="G46" s="106"/>
      <c r="H46" s="106"/>
      <c r="I46" s="106"/>
      <c r="J46" s="106"/>
      <c r="K46" s="107"/>
      <c r="R46" s="84"/>
      <c r="S46" s="27"/>
      <c r="T46" s="27"/>
      <c r="U46" s="27"/>
      <c r="V46" s="27"/>
      <c r="W46" s="27"/>
      <c r="X46" s="27"/>
      <c r="Y46" s="27"/>
      <c r="Z46" s="27"/>
      <c r="AA46" s="27"/>
      <c r="AB46" s="27"/>
      <c r="AC46" s="27"/>
    </row>
    <row r="47" spans="1:30" x14ac:dyDescent="0.4">
      <c r="A47" s="108"/>
      <c r="B47" s="109"/>
      <c r="C47" s="109"/>
      <c r="D47" s="109"/>
      <c r="E47" s="109"/>
      <c r="F47" s="109"/>
      <c r="G47" s="109"/>
      <c r="H47" s="109"/>
      <c r="I47" s="109"/>
      <c r="J47" s="109"/>
      <c r="K47" s="110"/>
      <c r="R47" s="84"/>
      <c r="S47" s="27"/>
      <c r="T47" s="27"/>
      <c r="U47" s="27"/>
      <c r="V47" s="27"/>
      <c r="W47" s="27"/>
      <c r="X47" s="27"/>
      <c r="Y47" s="27"/>
      <c r="Z47" s="27"/>
      <c r="AA47" s="27"/>
      <c r="AB47" s="27"/>
      <c r="AC47" s="27"/>
    </row>
    <row r="48" spans="1:30" x14ac:dyDescent="0.4">
      <c r="A48" s="99" t="str">
        <f>CONCATENATE("Lernsituation ",$H$2,".",$P$2," : ")</f>
        <v xml:space="preserve">Lernsituation 0.4 : </v>
      </c>
      <c r="B48" s="100"/>
      <c r="C48" s="100"/>
      <c r="D48" s="100"/>
      <c r="E48" s="100"/>
      <c r="F48" s="100"/>
      <c r="G48" s="100"/>
      <c r="H48" s="100"/>
      <c r="I48" s="100"/>
      <c r="J48" s="100"/>
      <c r="K48" s="101"/>
      <c r="R48" s="84"/>
      <c r="S48" s="27"/>
      <c r="T48" s="27"/>
      <c r="U48" s="27"/>
      <c r="V48" s="27"/>
      <c r="W48" s="27"/>
      <c r="X48" s="27"/>
      <c r="Y48" s="27"/>
      <c r="Z48" s="27"/>
      <c r="AA48" s="27"/>
      <c r="AB48" s="27"/>
      <c r="AC48" s="27"/>
    </row>
    <row r="49" spans="1:29" ht="15" customHeight="1" x14ac:dyDescent="0.4">
      <c r="A49" s="105" t="str">
        <f>$H$4</f>
        <v>-</v>
      </c>
      <c r="B49" s="106"/>
      <c r="C49" s="106"/>
      <c r="D49" s="106"/>
      <c r="E49" s="106"/>
      <c r="F49" s="106"/>
      <c r="G49" s="106"/>
      <c r="H49" s="106"/>
      <c r="I49" s="106"/>
      <c r="J49" s="106"/>
      <c r="K49" s="107"/>
      <c r="R49" s="84"/>
      <c r="S49" s="27"/>
      <c r="T49" s="27"/>
      <c r="U49" s="27"/>
      <c r="V49" s="27"/>
      <c r="W49" s="27"/>
      <c r="X49" s="27"/>
      <c r="Y49" s="27"/>
      <c r="Z49" s="27"/>
      <c r="AA49" s="27"/>
      <c r="AB49" s="27"/>
      <c r="AC49" s="27"/>
    </row>
    <row r="50" spans="1:29" x14ac:dyDescent="0.4">
      <c r="A50" s="108"/>
      <c r="B50" s="109"/>
      <c r="C50" s="109"/>
      <c r="D50" s="109"/>
      <c r="E50" s="109"/>
      <c r="F50" s="109"/>
      <c r="G50" s="109"/>
      <c r="H50" s="109"/>
      <c r="I50" s="109"/>
      <c r="J50" s="109"/>
      <c r="K50" s="110"/>
      <c r="R50" s="84"/>
      <c r="S50" s="27"/>
      <c r="T50" s="27"/>
      <c r="U50" s="27"/>
      <c r="V50" s="27"/>
      <c r="W50" s="27"/>
      <c r="X50" s="27"/>
      <c r="Y50" s="27"/>
      <c r="Z50" s="27"/>
      <c r="AA50" s="27"/>
      <c r="AB50" s="27"/>
      <c r="AC50" s="27"/>
    </row>
    <row r="51" spans="1:29" x14ac:dyDescent="0.4">
      <c r="A51" s="119" t="s">
        <v>37</v>
      </c>
      <c r="B51" s="120"/>
      <c r="C51" s="121" t="str">
        <f>$H$5</f>
        <v>-</v>
      </c>
      <c r="D51" s="113"/>
      <c r="E51" s="114"/>
      <c r="F51" s="119" t="s">
        <v>36</v>
      </c>
      <c r="G51" s="120"/>
      <c r="H51" s="113" t="str">
        <f>$N$5</f>
        <v>-</v>
      </c>
      <c r="I51" s="113"/>
      <c r="J51" s="113"/>
      <c r="K51" s="114"/>
      <c r="R51" s="84"/>
    </row>
    <row r="52" spans="1:29" ht="15" thickBot="1" x14ac:dyDescent="0.45">
      <c r="R52" s="84"/>
    </row>
    <row r="53" spans="1:29" x14ac:dyDescent="0.4">
      <c r="A53" s="97" t="s">
        <v>73</v>
      </c>
      <c r="B53" s="98"/>
      <c r="C53" s="61" t="s">
        <v>122</v>
      </c>
      <c r="D53" s="58"/>
      <c r="E53" s="58"/>
      <c r="F53" s="58"/>
      <c r="G53" s="58"/>
      <c r="H53" s="58"/>
      <c r="I53" s="58"/>
      <c r="J53" s="58"/>
      <c r="K53" s="58"/>
      <c r="L53" s="58"/>
      <c r="M53" s="64"/>
      <c r="N53" s="115" t="s">
        <v>121</v>
      </c>
      <c r="O53" s="115"/>
      <c r="P53" s="115"/>
      <c r="Q53" s="116"/>
      <c r="R53" s="85" t="s">
        <v>120</v>
      </c>
    </row>
    <row r="54" spans="1:29" x14ac:dyDescent="0.4">
      <c r="A54" s="146" t="s">
        <v>14</v>
      </c>
      <c r="B54" s="59" t="str">
        <f>B11</f>
        <v>MK1</v>
      </c>
      <c r="C54" s="134" t="str">
        <f>C11</f>
        <v>Die SuS entwickeln Kriterien, um den Einfluss zeitgemäßer Hard- und/oder Software beurteilen zu können.</v>
      </c>
      <c r="D54" s="134"/>
      <c r="E54" s="134"/>
      <c r="F54" s="134"/>
      <c r="G54" s="134"/>
      <c r="H54" s="134"/>
      <c r="I54" s="134"/>
      <c r="J54" s="134"/>
      <c r="K54" s="134"/>
      <c r="L54" s="134"/>
      <c r="M54" s="134"/>
      <c r="N54" s="134"/>
      <c r="O54" s="134"/>
      <c r="P54" s="134"/>
      <c r="Q54" s="134"/>
      <c r="R54" s="77">
        <f t="shared" ref="R54:R82" si="9">V11</f>
        <v>-1</v>
      </c>
    </row>
    <row r="55" spans="1:29" x14ac:dyDescent="0.4">
      <c r="A55" s="147"/>
      <c r="B55" s="7" t="str">
        <f t="shared" ref="B55:C70" si="10">B12</f>
        <v>MK2</v>
      </c>
      <c r="C55" s="112" t="str">
        <f>C12</f>
        <v>Die SuS reflektieren den Einfluss der genutzten Hard- und/oder Software auf ihre berufliche Tätigkeit.</v>
      </c>
      <c r="D55" s="112"/>
      <c r="E55" s="112"/>
      <c r="F55" s="112"/>
      <c r="G55" s="112"/>
      <c r="H55" s="112"/>
      <c r="I55" s="112"/>
      <c r="J55" s="112"/>
      <c r="K55" s="112"/>
      <c r="L55" s="112"/>
      <c r="M55" s="112"/>
      <c r="N55" s="112"/>
      <c r="O55" s="112"/>
      <c r="P55" s="112"/>
      <c r="Q55" s="112"/>
      <c r="R55" s="78">
        <f t="shared" si="9"/>
        <v>-1</v>
      </c>
    </row>
    <row r="56" spans="1:29" x14ac:dyDescent="0.4">
      <c r="A56" s="147"/>
      <c r="B56" s="7" t="str">
        <f t="shared" si="10"/>
        <v>MK3</v>
      </c>
      <c r="C56" s="112" t="str">
        <f>C13</f>
        <v>Die SuS reflektieren den gesellschaftlichen Einfluss der genutzten Hard- und/oder Software.</v>
      </c>
      <c r="D56" s="112"/>
      <c r="E56" s="112"/>
      <c r="F56" s="112"/>
      <c r="G56" s="112"/>
      <c r="H56" s="112"/>
      <c r="I56" s="112"/>
      <c r="J56" s="112"/>
      <c r="K56" s="112"/>
      <c r="L56" s="112"/>
      <c r="M56" s="112"/>
      <c r="N56" s="112"/>
      <c r="O56" s="112"/>
      <c r="P56" s="112"/>
      <c r="Q56" s="112"/>
      <c r="R56" s="78">
        <f t="shared" si="9"/>
        <v>-1</v>
      </c>
    </row>
    <row r="57" spans="1:29" x14ac:dyDescent="0.4">
      <c r="A57" s="147"/>
      <c r="B57" s="7" t="str">
        <f t="shared" si="10"/>
        <v>MK4</v>
      </c>
      <c r="C57" s="112" t="str">
        <f>C14</f>
        <v>Die SuS reflektieren den Einfluss der genutzten Hard- und/oder Software auf ihre persönliche Lebenswelt.</v>
      </c>
      <c r="D57" s="112"/>
      <c r="E57" s="112"/>
      <c r="F57" s="112"/>
      <c r="G57" s="112"/>
      <c r="H57" s="112"/>
      <c r="I57" s="112"/>
      <c r="J57" s="112"/>
      <c r="K57" s="112"/>
      <c r="L57" s="112"/>
      <c r="M57" s="112"/>
      <c r="N57" s="112"/>
      <c r="O57" s="112"/>
      <c r="P57" s="112"/>
      <c r="Q57" s="112"/>
      <c r="R57" s="78">
        <f t="shared" si="9"/>
        <v>-1</v>
      </c>
    </row>
    <row r="58" spans="1:29" x14ac:dyDescent="0.4">
      <c r="A58" s="147"/>
      <c r="B58" s="7" t="str">
        <f t="shared" si="10"/>
        <v>MK5</v>
      </c>
      <c r="C58" s="112" t="str">
        <f>C15</f>
        <v>Die SuS thematisieren technische Gefahren und Risiken der genutzten Hard- und/oder Software.</v>
      </c>
      <c r="D58" s="112"/>
      <c r="E58" s="112"/>
      <c r="F58" s="112"/>
      <c r="G58" s="112"/>
      <c r="H58" s="112"/>
      <c r="I58" s="112"/>
      <c r="J58" s="112"/>
      <c r="K58" s="112"/>
      <c r="L58" s="112"/>
      <c r="M58" s="112"/>
      <c r="N58" s="112"/>
      <c r="O58" s="112"/>
      <c r="P58" s="112"/>
      <c r="Q58" s="112"/>
      <c r="R58" s="78">
        <f t="shared" si="9"/>
        <v>-1</v>
      </c>
    </row>
    <row r="59" spans="1:29" x14ac:dyDescent="0.4">
      <c r="A59" s="147"/>
      <c r="B59" s="7" t="str">
        <f t="shared" si="10"/>
        <v>MK6</v>
      </c>
      <c r="C59" s="112" t="str">
        <f t="shared" si="10"/>
        <v>Die SuS bewerten den Einsatz digitaler Medien aus dem Berufsfeld.</v>
      </c>
      <c r="D59" s="112"/>
      <c r="E59" s="112"/>
      <c r="F59" s="112"/>
      <c r="G59" s="112"/>
      <c r="H59" s="112"/>
      <c r="I59" s="112"/>
      <c r="J59" s="112"/>
      <c r="K59" s="112"/>
      <c r="L59" s="112"/>
      <c r="M59" s="112"/>
      <c r="N59" s="112"/>
      <c r="O59" s="112"/>
      <c r="P59" s="112"/>
      <c r="Q59" s="112"/>
      <c r="R59" s="78">
        <f t="shared" si="9"/>
        <v>-1</v>
      </c>
    </row>
    <row r="60" spans="1:29" x14ac:dyDescent="0.4">
      <c r="A60" s="147"/>
      <c r="B60" s="7" t="str">
        <f t="shared" si="10"/>
        <v>MK7</v>
      </c>
      <c r="C60" s="112" t="str">
        <f t="shared" si="10"/>
        <v>Die SuS reflektieren den Einsatz digitaler Medien zur Lernortkooperation und in anderen kooperativen Settings.</v>
      </c>
      <c r="D60" s="112"/>
      <c r="E60" s="112"/>
      <c r="F60" s="112"/>
      <c r="G60" s="112"/>
      <c r="H60" s="112"/>
      <c r="I60" s="112"/>
      <c r="J60" s="112"/>
      <c r="K60" s="112"/>
      <c r="L60" s="112"/>
      <c r="M60" s="112"/>
      <c r="N60" s="112"/>
      <c r="O60" s="112"/>
      <c r="P60" s="112"/>
      <c r="Q60" s="112"/>
      <c r="R60" s="78">
        <f t="shared" si="9"/>
        <v>-1</v>
      </c>
    </row>
    <row r="61" spans="1:29" x14ac:dyDescent="0.4">
      <c r="A61" s="147"/>
      <c r="B61" s="7" t="str">
        <f t="shared" si="10"/>
        <v>MK8</v>
      </c>
      <c r="C61" s="112">
        <f t="shared" si="10"/>
        <v>0</v>
      </c>
      <c r="D61" s="112"/>
      <c r="E61" s="112"/>
      <c r="F61" s="112"/>
      <c r="G61" s="112"/>
      <c r="H61" s="112"/>
      <c r="I61" s="112"/>
      <c r="J61" s="112"/>
      <c r="K61" s="112"/>
      <c r="L61" s="112"/>
      <c r="M61" s="112"/>
      <c r="N61" s="112"/>
      <c r="O61" s="112"/>
      <c r="P61" s="112"/>
      <c r="Q61" s="112"/>
      <c r="R61" s="78">
        <f t="shared" si="9"/>
        <v>-1</v>
      </c>
    </row>
    <row r="62" spans="1:29" ht="15" thickBot="1" x14ac:dyDescent="0.45">
      <c r="A62" s="148"/>
      <c r="B62" s="8" t="str">
        <f t="shared" si="10"/>
        <v>MK9</v>
      </c>
      <c r="C62" s="127">
        <f t="shared" si="10"/>
        <v>0</v>
      </c>
      <c r="D62" s="127"/>
      <c r="E62" s="127"/>
      <c r="F62" s="127"/>
      <c r="G62" s="127"/>
      <c r="H62" s="127"/>
      <c r="I62" s="127"/>
      <c r="J62" s="127"/>
      <c r="K62" s="127"/>
      <c r="L62" s="127"/>
      <c r="M62" s="127"/>
      <c r="N62" s="127"/>
      <c r="O62" s="127"/>
      <c r="P62" s="127"/>
      <c r="Q62" s="127"/>
      <c r="R62" s="79">
        <f t="shared" si="9"/>
        <v>-1</v>
      </c>
    </row>
    <row r="63" spans="1:29" x14ac:dyDescent="0.4">
      <c r="A63" s="131" t="s">
        <v>15</v>
      </c>
      <c r="B63" s="6" t="str">
        <f t="shared" si="10"/>
        <v>AK1</v>
      </c>
      <c r="C63" s="111" t="str">
        <f t="shared" si="10"/>
        <v>Die SuS nutzen digitale Quellen zur Informationsbeschaffung.</v>
      </c>
      <c r="D63" s="111"/>
      <c r="E63" s="111"/>
      <c r="F63" s="111"/>
      <c r="G63" s="111"/>
      <c r="H63" s="111"/>
      <c r="I63" s="111"/>
      <c r="J63" s="111"/>
      <c r="K63" s="111"/>
      <c r="L63" s="111"/>
      <c r="M63" s="111"/>
      <c r="N63" s="111"/>
      <c r="O63" s="111"/>
      <c r="P63" s="111"/>
      <c r="Q63" s="111"/>
      <c r="R63" s="80">
        <f t="shared" si="9"/>
        <v>-1</v>
      </c>
    </row>
    <row r="64" spans="1:29" x14ac:dyDescent="0.4">
      <c r="A64" s="132"/>
      <c r="B64" s="7" t="str">
        <f t="shared" si="10"/>
        <v>AK2</v>
      </c>
      <c r="C64" s="112" t="str">
        <f t="shared" si="10"/>
        <v>Die SuS greifen auf digitale Ressourcen von Ausbildungsbeteiligten zu.</v>
      </c>
      <c r="D64" s="112"/>
      <c r="E64" s="112"/>
      <c r="F64" s="112"/>
      <c r="G64" s="112"/>
      <c r="H64" s="112"/>
      <c r="I64" s="112"/>
      <c r="J64" s="112"/>
      <c r="K64" s="112"/>
      <c r="L64" s="112"/>
      <c r="M64" s="112"/>
      <c r="N64" s="112"/>
      <c r="O64" s="112"/>
      <c r="P64" s="112"/>
      <c r="Q64" s="112"/>
      <c r="R64" s="78">
        <f t="shared" si="9"/>
        <v>-1</v>
      </c>
    </row>
    <row r="65" spans="1:18" x14ac:dyDescent="0.4">
      <c r="A65" s="132"/>
      <c r="B65" s="7" t="str">
        <f t="shared" si="10"/>
        <v>AK3</v>
      </c>
      <c r="C65" s="112" t="str">
        <f t="shared" si="10"/>
        <v>Die SuS verwenden zeitgemäße fachbereichsspezifische Software und Softwareumgebungen.</v>
      </c>
      <c r="D65" s="112"/>
      <c r="E65" s="112"/>
      <c r="F65" s="112"/>
      <c r="G65" s="112"/>
      <c r="H65" s="112"/>
      <c r="I65" s="112"/>
      <c r="J65" s="112"/>
      <c r="K65" s="112"/>
      <c r="L65" s="112"/>
      <c r="M65" s="112"/>
      <c r="N65" s="112"/>
      <c r="O65" s="112"/>
      <c r="P65" s="112"/>
      <c r="Q65" s="112"/>
      <c r="R65" s="78">
        <f t="shared" si="9"/>
        <v>-1</v>
      </c>
    </row>
    <row r="66" spans="1:18" x14ac:dyDescent="0.4">
      <c r="A66" s="132"/>
      <c r="B66" s="7" t="str">
        <f t="shared" si="10"/>
        <v>AK4</v>
      </c>
      <c r="C66" s="112" t="str">
        <f t="shared" si="10"/>
        <v>Die SuS erstellen Präsentationen, Kalkulationen und Dokumentationen in zeitgemäßen Softwareumgebungen.</v>
      </c>
      <c r="D66" s="112"/>
      <c r="E66" s="112"/>
      <c r="F66" s="112"/>
      <c r="G66" s="112"/>
      <c r="H66" s="112"/>
      <c r="I66" s="112"/>
      <c r="J66" s="112"/>
      <c r="K66" s="112"/>
      <c r="L66" s="112"/>
      <c r="M66" s="112"/>
      <c r="N66" s="112"/>
      <c r="O66" s="112"/>
      <c r="P66" s="112"/>
      <c r="Q66" s="112"/>
      <c r="R66" s="78">
        <f t="shared" si="9"/>
        <v>-1</v>
      </c>
    </row>
    <row r="67" spans="1:18" x14ac:dyDescent="0.4">
      <c r="A67" s="132"/>
      <c r="B67" s="7" t="str">
        <f t="shared" si="10"/>
        <v>AK5</v>
      </c>
      <c r="C67" s="112" t="str">
        <f t="shared" si="10"/>
        <v>Die SuS setzen berufs- bzw. fachbereichsspezifische Hardware ein.</v>
      </c>
      <c r="D67" s="112"/>
      <c r="E67" s="112"/>
      <c r="F67" s="112"/>
      <c r="G67" s="112"/>
      <c r="H67" s="112"/>
      <c r="I67" s="112"/>
      <c r="J67" s="112"/>
      <c r="K67" s="112"/>
      <c r="L67" s="112"/>
      <c r="M67" s="112"/>
      <c r="N67" s="112"/>
      <c r="O67" s="112"/>
      <c r="P67" s="112"/>
      <c r="Q67" s="112"/>
      <c r="R67" s="78">
        <f t="shared" si="9"/>
        <v>-1</v>
      </c>
    </row>
    <row r="68" spans="1:18" x14ac:dyDescent="0.4">
      <c r="A68" s="132"/>
      <c r="B68" s="7" t="str">
        <f t="shared" si="10"/>
        <v>AK6</v>
      </c>
      <c r="C68" s="112" t="str">
        <f t="shared" si="10"/>
        <v>Die SuS setzen zeitgemäße Hardware oder technologische Treiber ein.</v>
      </c>
      <c r="D68" s="112"/>
      <c r="E68" s="112"/>
      <c r="F68" s="112"/>
      <c r="G68" s="112"/>
      <c r="H68" s="112"/>
      <c r="I68" s="112"/>
      <c r="J68" s="112"/>
      <c r="K68" s="112"/>
      <c r="L68" s="112"/>
      <c r="M68" s="112"/>
      <c r="N68" s="112"/>
      <c r="O68" s="112"/>
      <c r="P68" s="112"/>
      <c r="Q68" s="112"/>
      <c r="R68" s="78">
        <f t="shared" si="9"/>
        <v>-1</v>
      </c>
    </row>
    <row r="69" spans="1:18" x14ac:dyDescent="0.4">
      <c r="A69" s="132"/>
      <c r="B69" s="7" t="str">
        <f t="shared" si="10"/>
        <v>AK7</v>
      </c>
      <c r="C69" s="112" t="str">
        <f t="shared" si="10"/>
        <v>Die SuS wandeln Daten in unterschiedliche digitale Formate um.</v>
      </c>
      <c r="D69" s="112"/>
      <c r="E69" s="112"/>
      <c r="F69" s="112"/>
      <c r="G69" s="112"/>
      <c r="H69" s="112"/>
      <c r="I69" s="112"/>
      <c r="J69" s="112"/>
      <c r="K69" s="112"/>
      <c r="L69" s="112"/>
      <c r="M69" s="112"/>
      <c r="N69" s="112"/>
      <c r="O69" s="112"/>
      <c r="P69" s="112"/>
      <c r="Q69" s="112"/>
      <c r="R69" s="78">
        <f t="shared" si="9"/>
        <v>-1</v>
      </c>
    </row>
    <row r="70" spans="1:18" x14ac:dyDescent="0.4">
      <c r="A70" s="132"/>
      <c r="B70" s="7" t="str">
        <f t="shared" si="10"/>
        <v>AK8</v>
      </c>
      <c r="C70" s="112" t="str">
        <f t="shared" si="10"/>
        <v xml:space="preserve">Die SuS gewährleisten den Datenaustausch zwischen unterschiedlichen Systemen. </v>
      </c>
      <c r="D70" s="112"/>
      <c r="E70" s="112"/>
      <c r="F70" s="112"/>
      <c r="G70" s="112"/>
      <c r="H70" s="112"/>
      <c r="I70" s="112"/>
      <c r="J70" s="112"/>
      <c r="K70" s="112"/>
      <c r="L70" s="112"/>
      <c r="M70" s="112"/>
      <c r="N70" s="112"/>
      <c r="O70" s="112"/>
      <c r="P70" s="112"/>
      <c r="Q70" s="112"/>
      <c r="R70" s="78">
        <f t="shared" si="9"/>
        <v>-1</v>
      </c>
    </row>
    <row r="71" spans="1:18" x14ac:dyDescent="0.4">
      <c r="A71" s="132"/>
      <c r="B71" s="7" t="str">
        <f t="shared" ref="B71:C82" si="11">B28</f>
        <v>AK9</v>
      </c>
      <c r="C71" s="112" t="str">
        <f t="shared" si="11"/>
        <v>Die SuS nutzen Groupware als kooperative Unterrichtsform.</v>
      </c>
      <c r="D71" s="112"/>
      <c r="E71" s="112"/>
      <c r="F71" s="112"/>
      <c r="G71" s="112"/>
      <c r="H71" s="112"/>
      <c r="I71" s="112"/>
      <c r="J71" s="112"/>
      <c r="K71" s="112"/>
      <c r="L71" s="112"/>
      <c r="M71" s="112"/>
      <c r="N71" s="112"/>
      <c r="O71" s="112"/>
      <c r="P71" s="112"/>
      <c r="Q71" s="112"/>
      <c r="R71" s="78">
        <f t="shared" si="9"/>
        <v>-1</v>
      </c>
    </row>
    <row r="72" spans="1:18" x14ac:dyDescent="0.4">
      <c r="A72" s="132"/>
      <c r="B72" s="7" t="str">
        <f t="shared" si="11"/>
        <v>AK10</v>
      </c>
      <c r="C72" s="112">
        <f t="shared" si="11"/>
        <v>0</v>
      </c>
      <c r="D72" s="112"/>
      <c r="E72" s="112"/>
      <c r="F72" s="112"/>
      <c r="G72" s="112"/>
      <c r="H72" s="112"/>
      <c r="I72" s="112"/>
      <c r="J72" s="112"/>
      <c r="K72" s="112"/>
      <c r="L72" s="112"/>
      <c r="M72" s="112"/>
      <c r="N72" s="112"/>
      <c r="O72" s="112"/>
      <c r="P72" s="112"/>
      <c r="Q72" s="112"/>
      <c r="R72" s="78">
        <f t="shared" si="9"/>
        <v>-1</v>
      </c>
    </row>
    <row r="73" spans="1:18" ht="15" thickBot="1" x14ac:dyDescent="0.45">
      <c r="A73" s="133"/>
      <c r="B73" s="8" t="str">
        <f t="shared" si="11"/>
        <v>AK11</v>
      </c>
      <c r="C73" s="127">
        <f t="shared" si="11"/>
        <v>0</v>
      </c>
      <c r="D73" s="127"/>
      <c r="E73" s="127"/>
      <c r="F73" s="127"/>
      <c r="G73" s="127"/>
      <c r="H73" s="127"/>
      <c r="I73" s="127"/>
      <c r="J73" s="127"/>
      <c r="K73" s="127"/>
      <c r="L73" s="127"/>
      <c r="M73" s="127"/>
      <c r="N73" s="127"/>
      <c r="O73" s="127"/>
      <c r="P73" s="127"/>
      <c r="Q73" s="127"/>
      <c r="R73" s="79">
        <f t="shared" si="9"/>
        <v>-1</v>
      </c>
    </row>
    <row r="74" spans="1:18" x14ac:dyDescent="0.4">
      <c r="A74" s="128" t="s">
        <v>16</v>
      </c>
      <c r="B74" s="6" t="str">
        <f t="shared" si="11"/>
        <v>IG1</v>
      </c>
      <c r="C74" s="111" t="str">
        <f t="shared" si="11"/>
        <v>Die SuS berücksichtigen die Anforderungen des Urheberrechts mit Lizenz- und Nutzungsrechten.</v>
      </c>
      <c r="D74" s="111"/>
      <c r="E74" s="111"/>
      <c r="F74" s="111"/>
      <c r="G74" s="111"/>
      <c r="H74" s="111"/>
      <c r="I74" s="111"/>
      <c r="J74" s="111"/>
      <c r="K74" s="111"/>
      <c r="L74" s="111"/>
      <c r="M74" s="111"/>
      <c r="N74" s="111"/>
      <c r="O74" s="111"/>
      <c r="P74" s="111"/>
      <c r="Q74" s="111"/>
      <c r="R74" s="80">
        <f t="shared" si="9"/>
        <v>-1</v>
      </c>
    </row>
    <row r="75" spans="1:18" x14ac:dyDescent="0.4">
      <c r="A75" s="129"/>
      <c r="B75" s="7" t="str">
        <f t="shared" si="11"/>
        <v>IG2</v>
      </c>
      <c r="C75" s="112" t="str">
        <f t="shared" si="11"/>
        <v>Die SuS setzen Anforderungen an Datensicherheit um.</v>
      </c>
      <c r="D75" s="112"/>
      <c r="E75" s="112"/>
      <c r="F75" s="112"/>
      <c r="G75" s="112"/>
      <c r="H75" s="112"/>
      <c r="I75" s="112"/>
      <c r="J75" s="112"/>
      <c r="K75" s="112"/>
      <c r="L75" s="112"/>
      <c r="M75" s="112"/>
      <c r="N75" s="112"/>
      <c r="O75" s="112"/>
      <c r="P75" s="112"/>
      <c r="Q75" s="112"/>
      <c r="R75" s="78">
        <f t="shared" si="9"/>
        <v>-1</v>
      </c>
    </row>
    <row r="76" spans="1:18" x14ac:dyDescent="0.4">
      <c r="A76" s="129"/>
      <c r="B76" s="7" t="str">
        <f t="shared" si="11"/>
        <v>IG3</v>
      </c>
      <c r="C76" s="112" t="str">
        <f t="shared" si="11"/>
        <v>Die SuS setzen Anforderungen des Datenschutzes um.</v>
      </c>
      <c r="D76" s="112"/>
      <c r="E76" s="112"/>
      <c r="F76" s="112"/>
      <c r="G76" s="112"/>
      <c r="H76" s="112"/>
      <c r="I76" s="112"/>
      <c r="J76" s="112"/>
      <c r="K76" s="112"/>
      <c r="L76" s="112"/>
      <c r="M76" s="112"/>
      <c r="N76" s="112"/>
      <c r="O76" s="112"/>
      <c r="P76" s="112"/>
      <c r="Q76" s="112"/>
      <c r="R76" s="78">
        <f t="shared" si="9"/>
        <v>-1</v>
      </c>
    </row>
    <row r="77" spans="1:18" x14ac:dyDescent="0.4">
      <c r="A77" s="129"/>
      <c r="B77" s="7" t="str">
        <f t="shared" si="11"/>
        <v>IG4</v>
      </c>
      <c r="C77" s="112" t="str">
        <f t="shared" si="11"/>
        <v>Die SuS setzen algorithmische Problemlösungsstrategien für das Verständnis von Softwareentwicklung ein.</v>
      </c>
      <c r="D77" s="112"/>
      <c r="E77" s="112"/>
      <c r="F77" s="112"/>
      <c r="G77" s="112"/>
      <c r="H77" s="112"/>
      <c r="I77" s="112"/>
      <c r="J77" s="112"/>
      <c r="K77" s="112"/>
      <c r="L77" s="112"/>
      <c r="M77" s="112"/>
      <c r="N77" s="112"/>
      <c r="O77" s="112"/>
      <c r="P77" s="112"/>
      <c r="Q77" s="112"/>
      <c r="R77" s="78">
        <f t="shared" si="9"/>
        <v>-1</v>
      </c>
    </row>
    <row r="78" spans="1:18" x14ac:dyDescent="0.4">
      <c r="A78" s="129"/>
      <c r="B78" s="7" t="str">
        <f t="shared" si="11"/>
        <v>IG5</v>
      </c>
      <c r="C78" s="112" t="str">
        <f t="shared" si="11"/>
        <v>Die SuS konfigurieren Hard- und/oder Software für Arbeits- und Geschäftsprozesse.</v>
      </c>
      <c r="D78" s="112"/>
      <c r="E78" s="112"/>
      <c r="F78" s="112"/>
      <c r="G78" s="112"/>
      <c r="H78" s="112"/>
      <c r="I78" s="112"/>
      <c r="J78" s="112"/>
      <c r="K78" s="112"/>
      <c r="L78" s="112"/>
      <c r="M78" s="112"/>
      <c r="N78" s="112"/>
      <c r="O78" s="112"/>
      <c r="P78" s="112"/>
      <c r="Q78" s="112"/>
      <c r="R78" s="78">
        <f t="shared" si="9"/>
        <v>-1</v>
      </c>
    </row>
    <row r="79" spans="1:18" x14ac:dyDescent="0.4">
      <c r="A79" s="129"/>
      <c r="B79" s="7" t="str">
        <f t="shared" si="11"/>
        <v>IG6</v>
      </c>
      <c r="C79" s="112" t="str">
        <f t="shared" si="11"/>
        <v>Die SuS nehmen individuelle Konfigurationen an Hard- und/oder Software vor.</v>
      </c>
      <c r="D79" s="112"/>
      <c r="E79" s="112"/>
      <c r="F79" s="112"/>
      <c r="G79" s="112"/>
      <c r="H79" s="112"/>
      <c r="I79" s="112"/>
      <c r="J79" s="112"/>
      <c r="K79" s="112"/>
      <c r="L79" s="112"/>
      <c r="M79" s="112"/>
      <c r="N79" s="112"/>
      <c r="O79" s="112"/>
      <c r="P79" s="112"/>
      <c r="Q79" s="112"/>
      <c r="R79" s="78">
        <f t="shared" si="9"/>
        <v>-1</v>
      </c>
    </row>
    <row r="80" spans="1:18" x14ac:dyDescent="0.4">
      <c r="A80" s="129"/>
      <c r="B80" s="7" t="str">
        <f t="shared" si="11"/>
        <v>IG7</v>
      </c>
      <c r="C80" s="112" t="str">
        <f t="shared" si="11"/>
        <v>Die SuS analysieren  Aufbau,  Kommunikation und Funktionsweise vernetzter Systeme.</v>
      </c>
      <c r="D80" s="112"/>
      <c r="E80" s="112"/>
      <c r="F80" s="112"/>
      <c r="G80" s="112"/>
      <c r="H80" s="112"/>
      <c r="I80" s="112"/>
      <c r="J80" s="112"/>
      <c r="K80" s="112"/>
      <c r="L80" s="112"/>
      <c r="M80" s="112"/>
      <c r="N80" s="112"/>
      <c r="O80" s="112"/>
      <c r="P80" s="112"/>
      <c r="Q80" s="112"/>
      <c r="R80" s="78">
        <f t="shared" si="9"/>
        <v>-1</v>
      </c>
    </row>
    <row r="81" spans="1:18" x14ac:dyDescent="0.4">
      <c r="A81" s="129"/>
      <c r="B81" s="7" t="str">
        <f t="shared" si="11"/>
        <v>IG8</v>
      </c>
      <c r="C81" s="112">
        <f t="shared" si="11"/>
        <v>0</v>
      </c>
      <c r="D81" s="112"/>
      <c r="E81" s="112"/>
      <c r="F81" s="112"/>
      <c r="G81" s="112"/>
      <c r="H81" s="112"/>
      <c r="I81" s="112"/>
      <c r="J81" s="112"/>
      <c r="K81" s="112"/>
      <c r="L81" s="112"/>
      <c r="M81" s="112"/>
      <c r="N81" s="112"/>
      <c r="O81" s="112"/>
      <c r="P81" s="112"/>
      <c r="Q81" s="112"/>
      <c r="R81" s="78">
        <f t="shared" si="9"/>
        <v>-1</v>
      </c>
    </row>
    <row r="82" spans="1:18" ht="15" thickBot="1" x14ac:dyDescent="0.45">
      <c r="A82" s="130"/>
      <c r="B82" s="8" t="str">
        <f t="shared" si="11"/>
        <v>IG9</v>
      </c>
      <c r="C82" s="127">
        <f t="shared" si="11"/>
        <v>0</v>
      </c>
      <c r="D82" s="127"/>
      <c r="E82" s="127"/>
      <c r="F82" s="127"/>
      <c r="G82" s="127"/>
      <c r="H82" s="127"/>
      <c r="I82" s="127"/>
      <c r="J82" s="127"/>
      <c r="K82" s="127"/>
      <c r="L82" s="127"/>
      <c r="M82" s="127"/>
      <c r="N82" s="127"/>
      <c r="O82" s="127"/>
      <c r="P82" s="127"/>
      <c r="Q82" s="127"/>
      <c r="R82" s="79">
        <f t="shared" si="9"/>
        <v>-1</v>
      </c>
    </row>
    <row r="83" spans="1:18" ht="12" customHeight="1" x14ac:dyDescent="0.4">
      <c r="R83" s="16" t="str">
        <f ca="1">MID(CELL("Dateiname"),SEARCH("[",CELL("Dateiname"))+1,SEARCH("]",CELL("Dateiname"))-SEARCH("[",CELL("Dateiname"))-1)</f>
        <v>Tool_Ver_J final.xlsx</v>
      </c>
    </row>
    <row r="84" spans="1:18" x14ac:dyDescent="0.4">
      <c r="A84" s="102" t="s">
        <v>5</v>
      </c>
      <c r="B84" s="103"/>
      <c r="C84" s="103"/>
      <c r="D84" s="103"/>
      <c r="E84" s="103"/>
      <c r="F84" s="103"/>
      <c r="G84" s="103"/>
      <c r="H84" s="103"/>
      <c r="I84" s="103"/>
      <c r="J84" s="103"/>
      <c r="K84" s="104"/>
      <c r="Q84" s="4"/>
      <c r="R84" s="5"/>
    </row>
    <row r="85" spans="1:18" x14ac:dyDescent="0.4">
      <c r="A85" s="105">
        <f>$H$1</f>
        <v>0</v>
      </c>
      <c r="B85" s="106"/>
      <c r="C85" s="106"/>
      <c r="D85" s="106"/>
      <c r="E85" s="106"/>
      <c r="F85" s="106"/>
      <c r="G85" s="106"/>
      <c r="H85" s="106"/>
      <c r="I85" s="106"/>
      <c r="J85" s="106"/>
      <c r="K85" s="107"/>
      <c r="Q85" s="4"/>
      <c r="R85" s="5"/>
    </row>
    <row r="86" spans="1:18" x14ac:dyDescent="0.4">
      <c r="A86" s="108"/>
      <c r="B86" s="109"/>
      <c r="C86" s="109"/>
      <c r="D86" s="109"/>
      <c r="E86" s="109"/>
      <c r="F86" s="109"/>
      <c r="G86" s="109"/>
      <c r="H86" s="109"/>
      <c r="I86" s="109"/>
      <c r="J86" s="109"/>
      <c r="K86" s="110"/>
      <c r="Q86" s="4"/>
      <c r="R86" s="5"/>
    </row>
    <row r="87" spans="1:18" x14ac:dyDescent="0.4">
      <c r="A87" s="102" t="str">
        <f>CONCATENATE("Lernfeld ",$H$2," : ")</f>
        <v xml:space="preserve">Lernfeld 0 : </v>
      </c>
      <c r="B87" s="103"/>
      <c r="C87" s="103"/>
      <c r="D87" s="103"/>
      <c r="E87" s="103"/>
      <c r="F87" s="103"/>
      <c r="G87" s="103"/>
      <c r="H87" s="103"/>
      <c r="I87" s="103"/>
      <c r="J87" s="103"/>
      <c r="K87" s="104"/>
    </row>
    <row r="88" spans="1:18" x14ac:dyDescent="0.4">
      <c r="A88" s="105">
        <f>$H$3</f>
        <v>0</v>
      </c>
      <c r="B88" s="106"/>
      <c r="C88" s="106"/>
      <c r="D88" s="106"/>
      <c r="E88" s="106"/>
      <c r="F88" s="106"/>
      <c r="G88" s="106"/>
      <c r="H88" s="106"/>
      <c r="I88" s="106"/>
      <c r="J88" s="106"/>
      <c r="K88" s="107"/>
    </row>
    <row r="89" spans="1:18" ht="15" customHeight="1" x14ac:dyDescent="0.4">
      <c r="A89" s="108"/>
      <c r="B89" s="109"/>
      <c r="C89" s="109"/>
      <c r="D89" s="109"/>
      <c r="E89" s="109"/>
      <c r="F89" s="109"/>
      <c r="G89" s="109"/>
      <c r="H89" s="109"/>
      <c r="I89" s="109"/>
      <c r="J89" s="109"/>
      <c r="K89" s="110"/>
    </row>
    <row r="90" spans="1:18" x14ac:dyDescent="0.4">
      <c r="A90" s="99" t="str">
        <f>CONCATENATE("Lernsituation ",$H$2,".",$P$2," : ")</f>
        <v xml:space="preserve">Lernsituation 0.4 : </v>
      </c>
      <c r="B90" s="100"/>
      <c r="C90" s="100"/>
      <c r="D90" s="100"/>
      <c r="E90" s="100"/>
      <c r="F90" s="100"/>
      <c r="G90" s="100"/>
      <c r="H90" s="100"/>
      <c r="I90" s="100"/>
      <c r="J90" s="100"/>
      <c r="K90" s="101"/>
    </row>
    <row r="91" spans="1:18" x14ac:dyDescent="0.4">
      <c r="A91" s="105" t="str">
        <f>$H$4</f>
        <v>-</v>
      </c>
      <c r="B91" s="106"/>
      <c r="C91" s="106"/>
      <c r="D91" s="106"/>
      <c r="E91" s="106"/>
      <c r="F91" s="106"/>
      <c r="G91" s="106"/>
      <c r="H91" s="106"/>
      <c r="I91" s="106"/>
      <c r="J91" s="106"/>
      <c r="K91" s="107"/>
    </row>
    <row r="92" spans="1:18" x14ac:dyDescent="0.4">
      <c r="A92" s="108"/>
      <c r="B92" s="109"/>
      <c r="C92" s="109"/>
      <c r="D92" s="109"/>
      <c r="E92" s="109"/>
      <c r="F92" s="109"/>
      <c r="G92" s="109"/>
      <c r="H92" s="109"/>
      <c r="I92" s="109"/>
      <c r="J92" s="109"/>
      <c r="K92" s="110"/>
    </row>
    <row r="93" spans="1:18" ht="15" thickBot="1" x14ac:dyDescent="0.45">
      <c r="A93" s="119" t="s">
        <v>37</v>
      </c>
      <c r="B93" s="120"/>
      <c r="C93" s="121" t="str">
        <f>$H$5</f>
        <v>-</v>
      </c>
      <c r="D93" s="113"/>
      <c r="E93" s="114"/>
      <c r="F93" s="119" t="s">
        <v>36</v>
      </c>
      <c r="G93" s="120"/>
      <c r="H93" s="113" t="str">
        <f>$N$5</f>
        <v>-</v>
      </c>
      <c r="I93" s="113"/>
      <c r="J93" s="113"/>
      <c r="K93" s="114"/>
    </row>
    <row r="94" spans="1:18" ht="25.5" customHeight="1" thickBot="1" x14ac:dyDescent="0.75">
      <c r="A94" s="94" t="s">
        <v>80</v>
      </c>
      <c r="B94" s="95"/>
      <c r="C94" s="95"/>
      <c r="D94" s="95"/>
      <c r="E94" s="95"/>
      <c r="F94" s="95"/>
      <c r="G94" s="95"/>
      <c r="H94" s="95"/>
      <c r="I94" s="95"/>
      <c r="J94" s="95"/>
      <c r="K94" s="95"/>
      <c r="L94" s="95"/>
      <c r="M94" s="95"/>
      <c r="N94" s="95"/>
      <c r="O94" s="95"/>
      <c r="P94" s="95"/>
      <c r="Q94" s="95"/>
      <c r="R94" s="96"/>
    </row>
    <row r="95" spans="1:18" ht="187.5" customHeight="1" thickBot="1" x14ac:dyDescent="0.45">
      <c r="A95" s="12" t="s">
        <v>14</v>
      </c>
      <c r="B95" s="117" t="str">
        <f>IF(PRODUCT($U$11:$U$39),AA19,"")</f>
        <v/>
      </c>
      <c r="C95" s="117"/>
      <c r="D95" s="117"/>
      <c r="E95" s="117"/>
      <c r="F95" s="117"/>
      <c r="G95" s="117"/>
      <c r="H95" s="117"/>
      <c r="I95" s="117"/>
      <c r="J95" s="117"/>
      <c r="K95" s="117"/>
      <c r="L95" s="117"/>
      <c r="M95" s="117"/>
      <c r="N95" s="117"/>
      <c r="O95" s="117"/>
      <c r="P95" s="117"/>
      <c r="Q95" s="117"/>
      <c r="R95" s="118"/>
    </row>
    <row r="96" spans="1:18" ht="187.5" customHeight="1" thickBot="1" x14ac:dyDescent="0.45">
      <c r="A96" s="13" t="s">
        <v>15</v>
      </c>
      <c r="B96" s="117" t="str">
        <f>IF(PRODUCT($U$11:$U$39),AA30,"")</f>
        <v/>
      </c>
      <c r="C96" s="117"/>
      <c r="D96" s="117"/>
      <c r="E96" s="117"/>
      <c r="F96" s="117"/>
      <c r="G96" s="117"/>
      <c r="H96" s="117"/>
      <c r="I96" s="117"/>
      <c r="J96" s="117"/>
      <c r="K96" s="117"/>
      <c r="L96" s="117"/>
      <c r="M96" s="117"/>
      <c r="N96" s="117"/>
      <c r="O96" s="117"/>
      <c r="P96" s="117"/>
      <c r="Q96" s="117"/>
      <c r="R96" s="118"/>
    </row>
    <row r="97" spans="1:55" ht="187.5" customHeight="1" thickBot="1" x14ac:dyDescent="0.45">
      <c r="A97" s="14" t="s">
        <v>16</v>
      </c>
      <c r="B97" s="117" t="str">
        <f>IF(PRODUCT($U$11:$U$39),AA39,"")</f>
        <v/>
      </c>
      <c r="C97" s="117"/>
      <c r="D97" s="117"/>
      <c r="E97" s="117"/>
      <c r="F97" s="117"/>
      <c r="G97" s="117"/>
      <c r="H97" s="117"/>
      <c r="I97" s="117"/>
      <c r="J97" s="117"/>
      <c r="K97" s="117"/>
      <c r="L97" s="117"/>
      <c r="M97" s="117"/>
      <c r="N97" s="117"/>
      <c r="O97" s="117"/>
      <c r="P97" s="117"/>
      <c r="Q97" s="117"/>
      <c r="R97" s="118"/>
    </row>
    <row r="98" spans="1:55" s="35" customFormat="1" ht="9.9" customHeight="1" x14ac:dyDescent="0.3">
      <c r="R98" s="16" t="str">
        <f ca="1">MID(CELL("Dateiname"),SEARCH("[",CELL("Dateiname"))+1,SEARCH("]",CELL("Dateiname"))-SEARCH("[",CELL("Dateiname"))-1)</f>
        <v>Tool_Ver_J final.xlsx</v>
      </c>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6"/>
      <c r="AY98" s="36"/>
      <c r="AZ98" s="36"/>
      <c r="BA98" s="36"/>
      <c r="BB98" s="36"/>
      <c r="BC98" s="36"/>
    </row>
    <row r="99" spans="1:55" x14ac:dyDescent="0.4">
      <c r="A99" s="102" t="s">
        <v>5</v>
      </c>
      <c r="B99" s="103"/>
      <c r="C99" s="103"/>
      <c r="D99" s="103"/>
      <c r="E99" s="103"/>
      <c r="F99" s="103"/>
      <c r="G99" s="103"/>
      <c r="H99" s="103"/>
      <c r="I99" s="103"/>
      <c r="J99" s="103"/>
      <c r="K99" s="104"/>
      <c r="Q99" s="4"/>
      <c r="R99" s="5"/>
    </row>
    <row r="100" spans="1:55" x14ac:dyDescent="0.4">
      <c r="A100" s="105">
        <f>$H$1</f>
        <v>0</v>
      </c>
      <c r="B100" s="106"/>
      <c r="C100" s="106"/>
      <c r="D100" s="106"/>
      <c r="E100" s="106"/>
      <c r="F100" s="106"/>
      <c r="G100" s="106"/>
      <c r="H100" s="106"/>
      <c r="I100" s="106"/>
      <c r="J100" s="106"/>
      <c r="K100" s="107"/>
      <c r="Q100" s="4"/>
      <c r="R100" s="5"/>
    </row>
    <row r="101" spans="1:55" x14ac:dyDescent="0.4">
      <c r="A101" s="108"/>
      <c r="B101" s="109"/>
      <c r="C101" s="109"/>
      <c r="D101" s="109"/>
      <c r="E101" s="109"/>
      <c r="F101" s="109"/>
      <c r="G101" s="109"/>
      <c r="H101" s="109"/>
      <c r="I101" s="109"/>
      <c r="J101" s="109"/>
      <c r="K101" s="110"/>
      <c r="Q101" s="4"/>
      <c r="R101" s="5"/>
    </row>
    <row r="102" spans="1:55" x14ac:dyDescent="0.4">
      <c r="A102" s="102" t="str">
        <f>CONCATENATE("Lernfeld ",$H$2," : ")</f>
        <v xml:space="preserve">Lernfeld 0 : </v>
      </c>
      <c r="B102" s="103"/>
      <c r="C102" s="103"/>
      <c r="D102" s="103"/>
      <c r="E102" s="103"/>
      <c r="F102" s="103"/>
      <c r="G102" s="103"/>
      <c r="H102" s="103"/>
      <c r="I102" s="103"/>
      <c r="J102" s="103"/>
      <c r="K102" s="104"/>
    </row>
    <row r="103" spans="1:55" x14ac:dyDescent="0.4">
      <c r="A103" s="105">
        <f>$H$3</f>
        <v>0</v>
      </c>
      <c r="B103" s="106"/>
      <c r="C103" s="106"/>
      <c r="D103" s="106"/>
      <c r="E103" s="106"/>
      <c r="F103" s="106"/>
      <c r="G103" s="106"/>
      <c r="H103" s="106"/>
      <c r="I103" s="106"/>
      <c r="J103" s="106"/>
      <c r="K103" s="107"/>
    </row>
    <row r="104" spans="1:55" ht="15" customHeight="1" x14ac:dyDescent="0.4">
      <c r="A104" s="108"/>
      <c r="B104" s="109"/>
      <c r="C104" s="109"/>
      <c r="D104" s="109"/>
      <c r="E104" s="109"/>
      <c r="F104" s="109"/>
      <c r="G104" s="109"/>
      <c r="H104" s="109"/>
      <c r="I104" s="109"/>
      <c r="J104" s="109"/>
      <c r="K104" s="110"/>
    </row>
    <row r="105" spans="1:55" x14ac:dyDescent="0.4">
      <c r="A105" s="99" t="str">
        <f>CONCATENATE("Lernsituation ",$H$2,".",$P$2," : ")</f>
        <v xml:space="preserve">Lernsituation 0.4 : </v>
      </c>
      <c r="B105" s="100"/>
      <c r="C105" s="100"/>
      <c r="D105" s="100"/>
      <c r="E105" s="100"/>
      <c r="F105" s="100"/>
      <c r="G105" s="100"/>
      <c r="H105" s="100"/>
      <c r="I105" s="100"/>
      <c r="J105" s="100"/>
      <c r="K105" s="101"/>
    </row>
    <row r="106" spans="1:55" x14ac:dyDescent="0.4">
      <c r="A106" s="105" t="str">
        <f>$H$4</f>
        <v>-</v>
      </c>
      <c r="B106" s="106"/>
      <c r="C106" s="106"/>
      <c r="D106" s="106"/>
      <c r="E106" s="106"/>
      <c r="F106" s="106"/>
      <c r="G106" s="106"/>
      <c r="H106" s="106"/>
      <c r="I106" s="106"/>
      <c r="J106" s="106"/>
      <c r="K106" s="107"/>
    </row>
    <row r="107" spans="1:55" x14ac:dyDescent="0.4">
      <c r="A107" s="108"/>
      <c r="B107" s="109"/>
      <c r="C107" s="109"/>
      <c r="D107" s="109"/>
      <c r="E107" s="109"/>
      <c r="F107" s="109"/>
      <c r="G107" s="109"/>
      <c r="H107" s="109"/>
      <c r="I107" s="109"/>
      <c r="J107" s="109"/>
      <c r="K107" s="110"/>
    </row>
    <row r="108" spans="1:55" ht="15" thickBot="1" x14ac:dyDescent="0.45">
      <c r="A108" s="119" t="s">
        <v>37</v>
      </c>
      <c r="B108" s="120"/>
      <c r="C108" s="121" t="str">
        <f>$H$5</f>
        <v>-</v>
      </c>
      <c r="D108" s="113"/>
      <c r="E108" s="114"/>
      <c r="F108" s="119" t="s">
        <v>36</v>
      </c>
      <c r="G108" s="120"/>
      <c r="H108" s="113" t="str">
        <f>$N$5</f>
        <v>-</v>
      </c>
      <c r="I108" s="113"/>
      <c r="J108" s="113"/>
      <c r="K108" s="114"/>
    </row>
    <row r="109" spans="1:55" ht="25.5" customHeight="1" thickBot="1" x14ac:dyDescent="0.75">
      <c r="A109" s="94" t="s">
        <v>79</v>
      </c>
      <c r="B109" s="95"/>
      <c r="C109" s="95"/>
      <c r="D109" s="95"/>
      <c r="E109" s="95"/>
      <c r="F109" s="95"/>
      <c r="G109" s="95"/>
      <c r="H109" s="95"/>
      <c r="I109" s="95"/>
      <c r="J109" s="95"/>
      <c r="K109" s="95"/>
      <c r="L109" s="95"/>
      <c r="M109" s="95"/>
      <c r="N109" s="95"/>
      <c r="O109" s="95"/>
      <c r="P109" s="95"/>
      <c r="Q109" s="95"/>
      <c r="R109" s="96"/>
    </row>
    <row r="110" spans="1:55" ht="187.5" customHeight="1" thickBot="1" x14ac:dyDescent="0.45">
      <c r="A110" s="12" t="s">
        <v>14</v>
      </c>
      <c r="B110" s="117" t="str">
        <f>IF(PRODUCT($U$11:$U$39),AB19,"")</f>
        <v/>
      </c>
      <c r="C110" s="117"/>
      <c r="D110" s="117"/>
      <c r="E110" s="117"/>
      <c r="F110" s="117"/>
      <c r="G110" s="117"/>
      <c r="H110" s="117"/>
      <c r="I110" s="117"/>
      <c r="J110" s="117"/>
      <c r="K110" s="117"/>
      <c r="L110" s="117"/>
      <c r="M110" s="117"/>
      <c r="N110" s="117"/>
      <c r="O110" s="117"/>
      <c r="P110" s="117"/>
      <c r="Q110" s="117"/>
      <c r="R110" s="118"/>
    </row>
    <row r="111" spans="1:55" ht="187.5" customHeight="1" thickBot="1" x14ac:dyDescent="0.45">
      <c r="A111" s="13" t="s">
        <v>15</v>
      </c>
      <c r="B111" s="117" t="str">
        <f>IF(PRODUCT($U$11:$U$39),AB30,"")</f>
        <v/>
      </c>
      <c r="C111" s="117"/>
      <c r="D111" s="117"/>
      <c r="E111" s="117"/>
      <c r="F111" s="117"/>
      <c r="G111" s="117"/>
      <c r="H111" s="117"/>
      <c r="I111" s="117"/>
      <c r="J111" s="117"/>
      <c r="K111" s="117"/>
      <c r="L111" s="117"/>
      <c r="M111" s="117"/>
      <c r="N111" s="117"/>
      <c r="O111" s="117"/>
      <c r="P111" s="117"/>
      <c r="Q111" s="117"/>
      <c r="R111" s="118"/>
    </row>
    <row r="112" spans="1:55" ht="187.5" customHeight="1" thickBot="1" x14ac:dyDescent="0.45">
      <c r="A112" s="14" t="s">
        <v>16</v>
      </c>
      <c r="B112" s="117" t="str">
        <f>IF(PRODUCT($U$11:$U$39),AB39,"")</f>
        <v/>
      </c>
      <c r="C112" s="117"/>
      <c r="D112" s="117"/>
      <c r="E112" s="117"/>
      <c r="F112" s="117"/>
      <c r="G112" s="117"/>
      <c r="H112" s="117"/>
      <c r="I112" s="117"/>
      <c r="J112" s="117"/>
      <c r="K112" s="117"/>
      <c r="L112" s="117"/>
      <c r="M112" s="117"/>
      <c r="N112" s="117"/>
      <c r="O112" s="117"/>
      <c r="P112" s="117"/>
      <c r="Q112" s="117"/>
      <c r="R112" s="118"/>
    </row>
    <row r="113" spans="18:55" s="35" customFormat="1" ht="9.9" customHeight="1" x14ac:dyDescent="0.3">
      <c r="R113" s="16" t="str">
        <f ca="1">MID(CELL("Dateiname"),SEARCH("[",CELL("Dateiname"))+1,SEARCH("]",CELL("Dateiname"))-SEARCH("[",CELL("Dateiname"))-1)</f>
        <v>Tool_Ver_J final.xlsx</v>
      </c>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6"/>
      <c r="AY113" s="36"/>
      <c r="AZ113" s="36"/>
      <c r="BA113" s="36"/>
      <c r="BB113" s="36"/>
      <c r="BC113" s="36"/>
    </row>
  </sheetData>
  <mergeCells count="181">
    <mergeCell ref="A4:G4"/>
    <mergeCell ref="H4:R4"/>
    <mergeCell ref="A5:G5"/>
    <mergeCell ref="H5:J5"/>
    <mergeCell ref="K5:M5"/>
    <mergeCell ref="N5:R5"/>
    <mergeCell ref="A1:G1"/>
    <mergeCell ref="H1:R1"/>
    <mergeCell ref="A2:G2"/>
    <mergeCell ref="I2:O2"/>
    <mergeCell ref="Q2:R2"/>
    <mergeCell ref="A3:G3"/>
    <mergeCell ref="H3:R3"/>
    <mergeCell ref="C12:L12"/>
    <mergeCell ref="M12:N12"/>
    <mergeCell ref="C17:L17"/>
    <mergeCell ref="M17:N17"/>
    <mergeCell ref="O17:R17"/>
    <mergeCell ref="C18:L18"/>
    <mergeCell ref="M18:N18"/>
    <mergeCell ref="O18:R18"/>
    <mergeCell ref="C15:L15"/>
    <mergeCell ref="O12:R12"/>
    <mergeCell ref="C13:L13"/>
    <mergeCell ref="M13:N13"/>
    <mergeCell ref="O13:R13"/>
    <mergeCell ref="C14:L14"/>
    <mergeCell ref="M14:N14"/>
    <mergeCell ref="O14:R14"/>
    <mergeCell ref="B10:L10"/>
    <mergeCell ref="M10:N10"/>
    <mergeCell ref="O10:R10"/>
    <mergeCell ref="A20:A30"/>
    <mergeCell ref="C20:L20"/>
    <mergeCell ref="M20:N20"/>
    <mergeCell ref="O20:R20"/>
    <mergeCell ref="C21:L21"/>
    <mergeCell ref="M21:N21"/>
    <mergeCell ref="O21:R21"/>
    <mergeCell ref="C24:L24"/>
    <mergeCell ref="M24:N24"/>
    <mergeCell ref="O24:R24"/>
    <mergeCell ref="C25:L25"/>
    <mergeCell ref="M25:N25"/>
    <mergeCell ref="O25:R25"/>
    <mergeCell ref="C22:L22"/>
    <mergeCell ref="M22:N22"/>
    <mergeCell ref="O22:R22"/>
    <mergeCell ref="O27:R27"/>
    <mergeCell ref="A11:A19"/>
    <mergeCell ref="C11:L11"/>
    <mergeCell ref="M11:N11"/>
    <mergeCell ref="O11:R11"/>
    <mergeCell ref="O38:R38"/>
    <mergeCell ref="C30:L30"/>
    <mergeCell ref="M15:N15"/>
    <mergeCell ref="O15:R15"/>
    <mergeCell ref="C16:L16"/>
    <mergeCell ref="M16:N16"/>
    <mergeCell ref="O16:R16"/>
    <mergeCell ref="C19:L19"/>
    <mergeCell ref="M19:N19"/>
    <mergeCell ref="O19:R19"/>
    <mergeCell ref="C23:L23"/>
    <mergeCell ref="M23:N23"/>
    <mergeCell ref="O23:R23"/>
    <mergeCell ref="C28:L28"/>
    <mergeCell ref="M28:N28"/>
    <mergeCell ref="O28:R28"/>
    <mergeCell ref="C29:L29"/>
    <mergeCell ref="M29:N29"/>
    <mergeCell ref="O29:R29"/>
    <mergeCell ref="C26:L26"/>
    <mergeCell ref="M26:N26"/>
    <mergeCell ref="O26:R26"/>
    <mergeCell ref="C27:L27"/>
    <mergeCell ref="M27:N27"/>
    <mergeCell ref="O36:R36"/>
    <mergeCell ref="C33:L33"/>
    <mergeCell ref="M33:N33"/>
    <mergeCell ref="O33:R33"/>
    <mergeCell ref="A46:K47"/>
    <mergeCell ref="A48:K48"/>
    <mergeCell ref="A49:K50"/>
    <mergeCell ref="M30:N30"/>
    <mergeCell ref="O30:R30"/>
    <mergeCell ref="C31:L31"/>
    <mergeCell ref="M31:N31"/>
    <mergeCell ref="O31:R31"/>
    <mergeCell ref="C32:L32"/>
    <mergeCell ref="M32:N32"/>
    <mergeCell ref="O32:R32"/>
    <mergeCell ref="C35:L35"/>
    <mergeCell ref="M35:N35"/>
    <mergeCell ref="O35:R35"/>
    <mergeCell ref="O34:R34"/>
    <mergeCell ref="O39:R39"/>
    <mergeCell ref="C37:L37"/>
    <mergeCell ref="M37:N37"/>
    <mergeCell ref="O37:R37"/>
    <mergeCell ref="C38:L38"/>
    <mergeCell ref="A51:B51"/>
    <mergeCell ref="C51:E51"/>
    <mergeCell ref="F51:G51"/>
    <mergeCell ref="H51:K51"/>
    <mergeCell ref="C39:L39"/>
    <mergeCell ref="M39:N39"/>
    <mergeCell ref="A42:K42"/>
    <mergeCell ref="A43:K44"/>
    <mergeCell ref="A45:K45"/>
    <mergeCell ref="A31:A39"/>
    <mergeCell ref="C34:L34"/>
    <mergeCell ref="M34:N34"/>
    <mergeCell ref="C36:L36"/>
    <mergeCell ref="M36:N36"/>
    <mergeCell ref="M38:N38"/>
    <mergeCell ref="A53:B53"/>
    <mergeCell ref="A54:A62"/>
    <mergeCell ref="C54:Q54"/>
    <mergeCell ref="C55:Q55"/>
    <mergeCell ref="C56:Q56"/>
    <mergeCell ref="C57:Q57"/>
    <mergeCell ref="C58:Q58"/>
    <mergeCell ref="C59:Q59"/>
    <mergeCell ref="C60:Q60"/>
    <mergeCell ref="C61:Q61"/>
    <mergeCell ref="C62:Q62"/>
    <mergeCell ref="N53:Q53"/>
    <mergeCell ref="C70:Q70"/>
    <mergeCell ref="C71:Q71"/>
    <mergeCell ref="C72:Q72"/>
    <mergeCell ref="C73:Q73"/>
    <mergeCell ref="A74:A82"/>
    <mergeCell ref="C74:Q74"/>
    <mergeCell ref="C75:Q75"/>
    <mergeCell ref="C76:Q76"/>
    <mergeCell ref="C77:Q77"/>
    <mergeCell ref="C78:Q78"/>
    <mergeCell ref="A63:A73"/>
    <mergeCell ref="C63:Q63"/>
    <mergeCell ref="C64:Q64"/>
    <mergeCell ref="C65:Q65"/>
    <mergeCell ref="C66:Q66"/>
    <mergeCell ref="C67:Q67"/>
    <mergeCell ref="C68:Q68"/>
    <mergeCell ref="C69:Q69"/>
    <mergeCell ref="C79:Q79"/>
    <mergeCell ref="A91:K92"/>
    <mergeCell ref="A93:B93"/>
    <mergeCell ref="C93:E93"/>
    <mergeCell ref="F93:G93"/>
    <mergeCell ref="H93:K93"/>
    <mergeCell ref="C80:Q80"/>
    <mergeCell ref="C81:Q81"/>
    <mergeCell ref="C82:Q82"/>
    <mergeCell ref="A84:K84"/>
    <mergeCell ref="A85:K86"/>
    <mergeCell ref="A9:F9"/>
    <mergeCell ref="G9:L9"/>
    <mergeCell ref="M9:R9"/>
    <mergeCell ref="A109:R109"/>
    <mergeCell ref="B110:R110"/>
    <mergeCell ref="B111:R111"/>
    <mergeCell ref="B112:R112"/>
    <mergeCell ref="A102:K102"/>
    <mergeCell ref="A103:K104"/>
    <mergeCell ref="A105:K105"/>
    <mergeCell ref="A106:K107"/>
    <mergeCell ref="A108:B108"/>
    <mergeCell ref="C108:E108"/>
    <mergeCell ref="F108:G108"/>
    <mergeCell ref="H108:K108"/>
    <mergeCell ref="A94:R94"/>
    <mergeCell ref="B95:R95"/>
    <mergeCell ref="B96:R96"/>
    <mergeCell ref="B97:R97"/>
    <mergeCell ref="A99:K99"/>
    <mergeCell ref="A100:K101"/>
    <mergeCell ref="A87:K87"/>
    <mergeCell ref="A88:K89"/>
    <mergeCell ref="A90:K90"/>
  </mergeCells>
  <conditionalFormatting sqref="R54:R62">
    <cfRule type="colorScale" priority="14">
      <colorScale>
        <cfvo type="num" val="0"/>
        <cfvo type="num" val="1"/>
        <color theme="0"/>
        <color theme="7" tint="0.39997558519241921"/>
      </colorScale>
    </cfRule>
  </conditionalFormatting>
  <conditionalFormatting sqref="R63:R73">
    <cfRule type="colorScale" priority="13">
      <colorScale>
        <cfvo type="num" val="0"/>
        <cfvo type="num" val="1"/>
        <color theme="0"/>
        <color theme="4" tint="-0.249977111117893"/>
      </colorScale>
    </cfRule>
  </conditionalFormatting>
  <conditionalFormatting sqref="R74:R83">
    <cfRule type="colorScale" priority="12">
      <colorScale>
        <cfvo type="num" val="0"/>
        <cfvo type="num" val="1"/>
        <color theme="0"/>
        <color theme="9"/>
      </colorScale>
    </cfRule>
  </conditionalFormatting>
  <conditionalFormatting sqref="R54:R83">
    <cfRule type="cellIs" dxfId="26" priority="11" operator="lessThan">
      <formula>0</formula>
    </cfRule>
  </conditionalFormatting>
  <conditionalFormatting sqref="B54:Q82 B95">
    <cfRule type="cellIs" dxfId="25" priority="10" operator="equal">
      <formula>0</formula>
    </cfRule>
  </conditionalFormatting>
  <conditionalFormatting sqref="B96:B97">
    <cfRule type="cellIs" dxfId="24" priority="9" operator="equal">
      <formula>0</formula>
    </cfRule>
  </conditionalFormatting>
  <conditionalFormatting sqref="R98">
    <cfRule type="colorScale" priority="8">
      <colorScale>
        <cfvo type="num" val="0"/>
        <cfvo type="num" val="1"/>
        <color theme="0"/>
        <color theme="9"/>
      </colorScale>
    </cfRule>
  </conditionalFormatting>
  <conditionalFormatting sqref="R98">
    <cfRule type="cellIs" dxfId="23" priority="7" operator="lessThan">
      <formula>0</formula>
    </cfRule>
  </conditionalFormatting>
  <conditionalFormatting sqref="B110">
    <cfRule type="cellIs" dxfId="22" priority="6" operator="equal">
      <formula>0</formula>
    </cfRule>
  </conditionalFormatting>
  <conditionalFormatting sqref="B111:B112">
    <cfRule type="cellIs" dxfId="21" priority="5" operator="equal">
      <formula>0</formula>
    </cfRule>
  </conditionalFormatting>
  <conditionalFormatting sqref="R113">
    <cfRule type="colorScale" priority="4">
      <colorScale>
        <cfvo type="num" val="0"/>
        <cfvo type="num" val="1"/>
        <color theme="0"/>
        <color theme="9"/>
      </colorScale>
    </cfRule>
  </conditionalFormatting>
  <conditionalFormatting sqref="R113">
    <cfRule type="cellIs" dxfId="20" priority="3" operator="lessThan">
      <formula>0</formula>
    </cfRule>
  </conditionalFormatting>
  <conditionalFormatting sqref="C11:L39">
    <cfRule type="cellIs" dxfId="19" priority="1" operator="equal">
      <formula>0</formula>
    </cfRule>
  </conditionalFormatting>
  <dataValidations count="1">
    <dataValidation type="list" allowBlank="1" showInputMessage="1" showErrorMessage="1" sqref="M11:N39">
      <formula1>$W$4:$W$7</formula1>
    </dataValidation>
  </dataValidations>
  <hyperlinks>
    <hyperlink ref="H7:L9" location="Nutzungshinweise!A1" display=" Zu den Nutzungs- hinweisen"/>
    <hyperlink ref="A9:R9" location="Nutzungshinweise!A1" display=" Zu den Nutzungshinweisen"/>
  </hyperlinks>
  <pageMargins left="0.7" right="0.7" top="0.78740157499999996" bottom="0.78740157499999996" header="0.3" footer="0.3"/>
  <pageSetup paperSize="9" orientation="portrait" r:id="rId1"/>
  <rowBreaks count="2" manualBreakCount="2">
    <brk id="83" max="16383" man="1"/>
    <brk id="98" max="1638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113"/>
  <sheetViews>
    <sheetView topLeftCell="A70" zoomScale="130" zoomScaleNormal="130" zoomScaleSheetLayoutView="130" workbookViewId="0">
      <selection activeCell="R82" sqref="R42:R82"/>
    </sheetView>
  </sheetViews>
  <sheetFormatPr baseColWidth="10" defaultRowHeight="14.6" x14ac:dyDescent="0.4"/>
  <cols>
    <col min="1" max="18" width="4.84375" customWidth="1"/>
    <col min="19" max="19" width="20.69140625" style="17" customWidth="1"/>
    <col min="20" max="26" width="5.69140625" style="17" hidden="1" customWidth="1"/>
    <col min="27" max="27" width="22.07421875" style="17" hidden="1" customWidth="1"/>
    <col min="28" max="28" width="24.69140625" style="17" hidden="1" customWidth="1"/>
    <col min="29" max="30" width="8.84375" style="17" hidden="1" customWidth="1"/>
    <col min="31" max="31" width="27.3046875" style="17" customWidth="1"/>
    <col min="32" max="32" width="21.69140625" style="17" customWidth="1"/>
    <col min="33" max="33" width="11.53515625" style="17"/>
    <col min="34" max="34" width="23.69140625" style="17" customWidth="1"/>
    <col min="35" max="55" width="11.53515625" style="17"/>
  </cols>
  <sheetData>
    <row r="1" spans="1:55" ht="15" customHeight="1" x14ac:dyDescent="0.4">
      <c r="A1" s="180" t="s">
        <v>5</v>
      </c>
      <c r="B1" s="181"/>
      <c r="C1" s="181"/>
      <c r="D1" s="181"/>
      <c r="E1" s="181"/>
      <c r="F1" s="181"/>
      <c r="G1" s="181"/>
      <c r="H1" s="212">
        <f>LS_1!H1</f>
        <v>0</v>
      </c>
      <c r="I1" s="213"/>
      <c r="J1" s="213"/>
      <c r="K1" s="213"/>
      <c r="L1" s="213"/>
      <c r="M1" s="213"/>
      <c r="N1" s="213"/>
      <c r="O1" s="213"/>
      <c r="P1" s="213"/>
      <c r="Q1" s="213"/>
      <c r="R1" s="214"/>
      <c r="S1" s="50"/>
    </row>
    <row r="2" spans="1:55" ht="15" customHeight="1" x14ac:dyDescent="0.4">
      <c r="A2" s="197" t="s">
        <v>6</v>
      </c>
      <c r="B2" s="198"/>
      <c r="C2" s="198"/>
      <c r="D2" s="198"/>
      <c r="E2" s="198"/>
      <c r="F2" s="198"/>
      <c r="G2" s="198"/>
      <c r="H2" s="53">
        <f>LS_1!H2</f>
        <v>0</v>
      </c>
      <c r="I2" s="122" t="s">
        <v>2</v>
      </c>
      <c r="J2" s="123"/>
      <c r="K2" s="123"/>
      <c r="L2" s="123"/>
      <c r="M2" s="123"/>
      <c r="N2" s="123"/>
      <c r="O2" s="124"/>
      <c r="P2" s="49">
        <v>5</v>
      </c>
      <c r="Q2" s="125"/>
      <c r="R2" s="126"/>
      <c r="S2" s="50"/>
    </row>
    <row r="3" spans="1:55" ht="15" customHeight="1" x14ac:dyDescent="0.4">
      <c r="A3" s="197" t="s">
        <v>137</v>
      </c>
      <c r="B3" s="198"/>
      <c r="C3" s="198"/>
      <c r="D3" s="198"/>
      <c r="E3" s="198"/>
      <c r="F3" s="198"/>
      <c r="G3" s="198"/>
      <c r="H3" s="215">
        <f>LS_1!H3</f>
        <v>0</v>
      </c>
      <c r="I3" s="216"/>
      <c r="J3" s="216"/>
      <c r="K3" s="216"/>
      <c r="L3" s="216"/>
      <c r="M3" s="216"/>
      <c r="N3" s="216"/>
      <c r="O3" s="216"/>
      <c r="P3" s="216"/>
      <c r="Q3" s="216"/>
      <c r="R3" s="217"/>
      <c r="S3" s="50"/>
    </row>
    <row r="4" spans="1:55" s="11" customFormat="1" ht="31.5" customHeight="1" x14ac:dyDescent="0.4">
      <c r="A4" s="192" t="s">
        <v>138</v>
      </c>
      <c r="B4" s="193"/>
      <c r="C4" s="193"/>
      <c r="D4" s="193"/>
      <c r="E4" s="193"/>
      <c r="F4" s="193"/>
      <c r="G4" s="193"/>
      <c r="H4" s="194" t="s">
        <v>90</v>
      </c>
      <c r="I4" s="195"/>
      <c r="J4" s="195"/>
      <c r="K4" s="195"/>
      <c r="L4" s="195"/>
      <c r="M4" s="195"/>
      <c r="N4" s="195"/>
      <c r="O4" s="195"/>
      <c r="P4" s="195"/>
      <c r="Q4" s="195"/>
      <c r="R4" s="196"/>
      <c r="S4" s="50"/>
      <c r="T4" s="19"/>
      <c r="U4" s="19"/>
      <c r="V4" s="19"/>
      <c r="W4" s="19" t="s">
        <v>33</v>
      </c>
      <c r="X4" s="19">
        <v>0</v>
      </c>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row>
    <row r="5" spans="1:55" ht="15.75" customHeight="1" thickBot="1" x14ac:dyDescent="0.45">
      <c r="A5" s="185" t="s">
        <v>3</v>
      </c>
      <c r="B5" s="186"/>
      <c r="C5" s="186"/>
      <c r="D5" s="186"/>
      <c r="E5" s="186"/>
      <c r="F5" s="186"/>
      <c r="G5" s="186"/>
      <c r="H5" s="187" t="s">
        <v>90</v>
      </c>
      <c r="I5" s="188"/>
      <c r="J5" s="188"/>
      <c r="K5" s="186" t="s">
        <v>81</v>
      </c>
      <c r="L5" s="186"/>
      <c r="M5" s="186"/>
      <c r="N5" s="189" t="s">
        <v>90</v>
      </c>
      <c r="O5" s="190"/>
      <c r="P5" s="190"/>
      <c r="Q5" s="190"/>
      <c r="R5" s="191"/>
      <c r="S5" s="50"/>
      <c r="W5" s="17" t="s">
        <v>34</v>
      </c>
      <c r="X5" s="17">
        <v>1</v>
      </c>
    </row>
    <row r="6" spans="1:55" ht="15" customHeight="1" x14ac:dyDescent="0.4">
      <c r="W6" s="17" t="s">
        <v>8</v>
      </c>
      <c r="X6" s="17">
        <v>2</v>
      </c>
    </row>
    <row r="7" spans="1:55" ht="15" customHeight="1" x14ac:dyDescent="0.4">
      <c r="H7" s="51"/>
      <c r="I7" s="51"/>
      <c r="J7" s="51"/>
      <c r="K7" s="51"/>
      <c r="L7" s="51"/>
      <c r="W7" s="17" t="s">
        <v>35</v>
      </c>
      <c r="X7" s="17">
        <v>3</v>
      </c>
    </row>
    <row r="8" spans="1:55" ht="15" customHeight="1" x14ac:dyDescent="0.4">
      <c r="H8" s="51"/>
      <c r="I8" s="51"/>
      <c r="J8" s="51"/>
      <c r="K8" s="51"/>
      <c r="L8" s="51"/>
    </row>
    <row r="9" spans="1:55" ht="15.75" customHeight="1" thickBot="1" x14ac:dyDescent="0.45">
      <c r="A9" s="177" t="s">
        <v>126</v>
      </c>
      <c r="B9" s="177"/>
      <c r="C9" s="177"/>
      <c r="D9" s="177"/>
      <c r="E9" s="177"/>
      <c r="F9" s="177"/>
      <c r="G9" s="179" t="s">
        <v>113</v>
      </c>
      <c r="H9" s="179"/>
      <c r="I9" s="179"/>
      <c r="J9" s="179"/>
      <c r="K9" s="179"/>
      <c r="L9" s="179"/>
      <c r="M9" s="178" t="s">
        <v>127</v>
      </c>
      <c r="N9" s="178"/>
      <c r="O9" s="178"/>
      <c r="P9" s="178"/>
      <c r="Q9" s="178"/>
      <c r="R9" s="178"/>
      <c r="AA9" s="17" t="s">
        <v>70</v>
      </c>
      <c r="AB9" s="17" t="s">
        <v>71</v>
      </c>
      <c r="AC9" s="20" t="s">
        <v>72</v>
      </c>
    </row>
    <row r="10" spans="1:55" ht="30.75" customHeight="1" thickBot="1" x14ac:dyDescent="0.45">
      <c r="A10" s="15"/>
      <c r="B10" s="171" t="s">
        <v>74</v>
      </c>
      <c r="C10" s="172"/>
      <c r="D10" s="172"/>
      <c r="E10" s="172"/>
      <c r="F10" s="172"/>
      <c r="G10" s="172"/>
      <c r="H10" s="172"/>
      <c r="I10" s="172"/>
      <c r="J10" s="172"/>
      <c r="K10" s="172"/>
      <c r="L10" s="173"/>
      <c r="M10" s="174" t="s">
        <v>75</v>
      </c>
      <c r="N10" s="175"/>
      <c r="O10" s="174" t="s">
        <v>76</v>
      </c>
      <c r="P10" s="176"/>
      <c r="Q10" s="176"/>
      <c r="R10" s="176"/>
      <c r="S10" s="26" t="s">
        <v>78</v>
      </c>
      <c r="T10" s="24"/>
      <c r="U10" s="24"/>
      <c r="V10" s="25"/>
    </row>
    <row r="11" spans="1:55" s="1" customFormat="1" ht="29.25" customHeight="1" x14ac:dyDescent="0.4">
      <c r="A11" s="167" t="s">
        <v>14</v>
      </c>
      <c r="B11" s="9" t="s">
        <v>38</v>
      </c>
      <c r="C11" s="157" t="str">
        <f>LS_1!C11</f>
        <v>Die SuS entwickeln Kriterien, um den Einfluss zeitgemäßer Hard- und/oder Software beurteilen zu können.</v>
      </c>
      <c r="D11" s="157"/>
      <c r="E11" s="157"/>
      <c r="F11" s="157"/>
      <c r="G11" s="157"/>
      <c r="H11" s="157"/>
      <c r="I11" s="157"/>
      <c r="J11" s="157"/>
      <c r="K11" s="157"/>
      <c r="L11" s="158"/>
      <c r="M11" s="159"/>
      <c r="N11" s="160"/>
      <c r="O11" s="161"/>
      <c r="P11" s="162"/>
      <c r="Q11" s="162"/>
      <c r="R11" s="163"/>
      <c r="S11" s="38"/>
      <c r="T11" s="21">
        <f t="shared" ref="T11:T39" si="0">IF(OR(ISBLANK(M11),ISBLANK(C11)),-1,VLOOKUP(M11,$W$4:$X$7,2,)/3)</f>
        <v>-1</v>
      </c>
      <c r="U11" s="21">
        <f t="shared" ref="U11:U39" si="1">IF(ISNONTEXT(C11)=ISNONTEXT(M11),1,0)</f>
        <v>0</v>
      </c>
      <c r="V11" s="21">
        <f t="shared" ref="V11:V39" si="2">IF(PRODUCT($U$11:$U$39),T11,-1)</f>
        <v>-1</v>
      </c>
      <c r="W11" s="18"/>
      <c r="X11" s="18"/>
      <c r="Y11" s="18"/>
      <c r="Z11" s="18"/>
      <c r="AA11" s="22" t="str">
        <f>IF(ISBLANK(O11),"",CONCATENATE(AA10,$AA$9,$B11,$AB$9,O11))</f>
        <v/>
      </c>
      <c r="AB11" s="22" t="str">
        <f>IF(ISBLANK(S11),"",CONCATENATE(AB10,$AA$9,$B11,$AB$9,S11))</f>
        <v/>
      </c>
      <c r="AC11" s="17"/>
      <c r="AD11" s="23"/>
      <c r="AE11" s="18"/>
      <c r="AF11" s="18"/>
      <c r="AG11" s="23"/>
      <c r="AH11" s="18"/>
      <c r="AI11" s="18"/>
      <c r="AJ11" s="18"/>
      <c r="AK11" s="18"/>
      <c r="AL11" s="18"/>
      <c r="AM11" s="18"/>
      <c r="AN11" s="18"/>
      <c r="AO11" s="18"/>
      <c r="AP11" s="18"/>
      <c r="AQ11" s="18"/>
      <c r="AR11" s="18"/>
      <c r="AS11" s="18"/>
      <c r="AT11" s="18"/>
      <c r="AU11" s="18"/>
      <c r="AV11" s="18"/>
      <c r="AW11" s="18"/>
      <c r="AX11" s="18"/>
      <c r="AY11" s="18"/>
      <c r="AZ11" s="18"/>
      <c r="BA11" s="18"/>
      <c r="BB11" s="18"/>
      <c r="BC11" s="18"/>
    </row>
    <row r="12" spans="1:55" ht="29.25" customHeight="1" x14ac:dyDescent="0.4">
      <c r="A12" s="168"/>
      <c r="B12" s="10" t="s">
        <v>39</v>
      </c>
      <c r="C12" s="135" t="str">
        <f>LS_1!C12</f>
        <v>Die SuS reflektieren den Einfluss der genutzten Hard- und/oder Software auf ihre berufliche Tätigkeit.</v>
      </c>
      <c r="D12" s="135"/>
      <c r="E12" s="135"/>
      <c r="F12" s="135"/>
      <c r="G12" s="135"/>
      <c r="H12" s="135"/>
      <c r="I12" s="135"/>
      <c r="J12" s="135"/>
      <c r="K12" s="135"/>
      <c r="L12" s="136"/>
      <c r="M12" s="137"/>
      <c r="N12" s="138"/>
      <c r="O12" s="139"/>
      <c r="P12" s="140"/>
      <c r="Q12" s="140"/>
      <c r="R12" s="141"/>
      <c r="S12" s="39"/>
      <c r="T12" s="21">
        <f>IF(OR(ISBLANK(M12),ISBLANK(C12)),-1,VLOOKUP(M12,$W$4:$X$7,2,)/3)</f>
        <v>-1</v>
      </c>
      <c r="U12" s="21">
        <f>IF(ISNONTEXT(C12)=ISNONTEXT(M12),1,0)</f>
        <v>0</v>
      </c>
      <c r="V12" s="21">
        <f t="shared" si="2"/>
        <v>-1</v>
      </c>
      <c r="W12" s="18"/>
      <c r="X12" s="18"/>
      <c r="AA12" s="22" t="str">
        <f t="shared" ref="AA12:AA19" si="3">IF(ISBLANK(O12),AA11,CONCATENATE(AA11,$AC$9,$AA$9,B12,$AB$9,O12))</f>
        <v/>
      </c>
      <c r="AB12" s="22" t="str">
        <f>IF(ISBLANK(S12),AB11,CONCATENATE(AB11,$AC$9,$AA$9,B12,$AB$9,S12))</f>
        <v/>
      </c>
    </row>
    <row r="13" spans="1:55" ht="29.25" customHeight="1" x14ac:dyDescent="0.4">
      <c r="A13" s="168"/>
      <c r="B13" s="10" t="s">
        <v>40</v>
      </c>
      <c r="C13" s="135" t="str">
        <f>LS_1!C13</f>
        <v>Die SuS reflektieren den gesellschaftlichen Einfluss der genutzten Hard- und/oder Software.</v>
      </c>
      <c r="D13" s="135"/>
      <c r="E13" s="135"/>
      <c r="F13" s="135"/>
      <c r="G13" s="135"/>
      <c r="H13" s="135"/>
      <c r="I13" s="135"/>
      <c r="J13" s="135"/>
      <c r="K13" s="135"/>
      <c r="L13" s="136"/>
      <c r="M13" s="137"/>
      <c r="N13" s="138"/>
      <c r="O13" s="170"/>
      <c r="P13" s="140"/>
      <c r="Q13" s="140"/>
      <c r="R13" s="141"/>
      <c r="S13" s="39"/>
      <c r="T13" s="21">
        <f>IF(OR(ISBLANK(M13),ISBLANK(C13)),-1,VLOOKUP(M13,$W$4:$X$7,2,)/3)</f>
        <v>-1</v>
      </c>
      <c r="U13" s="21">
        <f>IF(ISNONTEXT(C13)=ISNONTEXT(M13),1,0)</f>
        <v>0</v>
      </c>
      <c r="V13" s="21">
        <f t="shared" si="2"/>
        <v>-1</v>
      </c>
      <c r="W13" s="18"/>
      <c r="X13" s="18"/>
      <c r="AA13" s="22" t="str">
        <f t="shared" si="3"/>
        <v/>
      </c>
      <c r="AB13" s="22" t="str">
        <f t="shared" ref="AB13:AB19" si="4">IF(ISBLANK(S13),AB12,CONCATENATE(AB12,$AC$9,$AA$9,B13,$AB$9,S13))</f>
        <v/>
      </c>
    </row>
    <row r="14" spans="1:55" ht="29.25" customHeight="1" x14ac:dyDescent="0.4">
      <c r="A14" s="168"/>
      <c r="B14" s="10" t="s">
        <v>41</v>
      </c>
      <c r="C14" s="135" t="str">
        <f>LS_1!C14</f>
        <v>Die SuS reflektieren den Einfluss der genutzten Hard- und/oder Software auf ihre persönliche Lebenswelt.</v>
      </c>
      <c r="D14" s="135"/>
      <c r="E14" s="135"/>
      <c r="F14" s="135"/>
      <c r="G14" s="135"/>
      <c r="H14" s="135"/>
      <c r="I14" s="135"/>
      <c r="J14" s="135"/>
      <c r="K14" s="135"/>
      <c r="L14" s="136"/>
      <c r="M14" s="137"/>
      <c r="N14" s="138"/>
      <c r="O14" s="139"/>
      <c r="P14" s="140"/>
      <c r="Q14" s="140"/>
      <c r="R14" s="141"/>
      <c r="S14" s="39"/>
      <c r="T14" s="21">
        <f>IF(OR(ISBLANK(M14),ISBLANK(C14)),-1,VLOOKUP(M14,$W$4:$X$7,2,)/3)</f>
        <v>-1</v>
      </c>
      <c r="U14" s="21">
        <f>IF(ISNONTEXT(C14)=ISNONTEXT(M14),1,0)</f>
        <v>0</v>
      </c>
      <c r="V14" s="21">
        <f t="shared" si="2"/>
        <v>-1</v>
      </c>
      <c r="W14" s="18"/>
      <c r="X14" s="18"/>
      <c r="AA14" s="22" t="str">
        <f t="shared" si="3"/>
        <v/>
      </c>
      <c r="AB14" s="22" t="str">
        <f t="shared" si="4"/>
        <v/>
      </c>
    </row>
    <row r="15" spans="1:55" ht="29.25" customHeight="1" x14ac:dyDescent="0.4">
      <c r="A15" s="168"/>
      <c r="B15" s="10" t="s">
        <v>42</v>
      </c>
      <c r="C15" s="135" t="str">
        <f>LS_1!C15</f>
        <v>Die SuS thematisieren technische Gefahren und Risiken der genutzten Hard- und/oder Software.</v>
      </c>
      <c r="D15" s="135"/>
      <c r="E15" s="135"/>
      <c r="F15" s="135"/>
      <c r="G15" s="135"/>
      <c r="H15" s="135"/>
      <c r="I15" s="135"/>
      <c r="J15" s="135"/>
      <c r="K15" s="135"/>
      <c r="L15" s="136"/>
      <c r="M15" s="137"/>
      <c r="N15" s="138"/>
      <c r="O15" s="139"/>
      <c r="P15" s="140"/>
      <c r="Q15" s="140"/>
      <c r="R15" s="141"/>
      <c r="S15" s="39"/>
      <c r="T15" s="21">
        <f>IF(OR(ISBLANK(M15),ISBLANK(C15)),-1,VLOOKUP(M15,$W$4:$X$7,2,)/3)</f>
        <v>-1</v>
      </c>
      <c r="U15" s="21">
        <f>IF(ISNONTEXT(C15)=ISNONTEXT(M15),1,0)</f>
        <v>0</v>
      </c>
      <c r="V15" s="21">
        <f t="shared" si="2"/>
        <v>-1</v>
      </c>
      <c r="W15" s="18"/>
      <c r="X15" s="18"/>
      <c r="AA15" s="22" t="str">
        <f t="shared" si="3"/>
        <v/>
      </c>
      <c r="AB15" s="22" t="str">
        <f t="shared" si="4"/>
        <v/>
      </c>
    </row>
    <row r="16" spans="1:55" ht="29.25" customHeight="1" x14ac:dyDescent="0.4">
      <c r="A16" s="168"/>
      <c r="B16" s="10" t="s">
        <v>43</v>
      </c>
      <c r="C16" s="135" t="str">
        <f>LS_1!C16</f>
        <v>Die SuS bewerten den Einsatz digitaler Medien aus dem Berufsfeld.</v>
      </c>
      <c r="D16" s="135"/>
      <c r="E16" s="135"/>
      <c r="F16" s="135"/>
      <c r="G16" s="135"/>
      <c r="H16" s="135"/>
      <c r="I16" s="135"/>
      <c r="J16" s="135"/>
      <c r="K16" s="135"/>
      <c r="L16" s="136"/>
      <c r="M16" s="137"/>
      <c r="N16" s="138"/>
      <c r="O16" s="139"/>
      <c r="P16" s="140"/>
      <c r="Q16" s="140"/>
      <c r="R16" s="141"/>
      <c r="S16" s="39"/>
      <c r="T16" s="21">
        <f t="shared" si="0"/>
        <v>-1</v>
      </c>
      <c r="U16" s="21">
        <f t="shared" si="1"/>
        <v>0</v>
      </c>
      <c r="V16" s="21">
        <f t="shared" si="2"/>
        <v>-1</v>
      </c>
      <c r="W16" s="18"/>
      <c r="X16" s="18"/>
      <c r="AA16" s="22" t="str">
        <f t="shared" si="3"/>
        <v/>
      </c>
      <c r="AB16" s="22" t="str">
        <f t="shared" si="4"/>
        <v/>
      </c>
    </row>
    <row r="17" spans="1:28" ht="29.25" customHeight="1" x14ac:dyDescent="0.4">
      <c r="A17" s="168"/>
      <c r="B17" s="10" t="s">
        <v>44</v>
      </c>
      <c r="C17" s="135" t="str">
        <f>LS_1!C17</f>
        <v>Die SuS reflektieren den Einsatz digitaler Medien zur Lernortkooperation und in anderen kooperativen Settings.</v>
      </c>
      <c r="D17" s="135"/>
      <c r="E17" s="135"/>
      <c r="F17" s="135"/>
      <c r="G17" s="135"/>
      <c r="H17" s="135"/>
      <c r="I17" s="135"/>
      <c r="J17" s="135"/>
      <c r="K17" s="135"/>
      <c r="L17" s="136"/>
      <c r="M17" s="137"/>
      <c r="N17" s="138"/>
      <c r="O17" s="139"/>
      <c r="P17" s="140"/>
      <c r="Q17" s="140"/>
      <c r="R17" s="141"/>
      <c r="S17" s="39"/>
      <c r="T17" s="21">
        <f t="shared" si="0"/>
        <v>-1</v>
      </c>
      <c r="U17" s="21">
        <f t="shared" si="1"/>
        <v>0</v>
      </c>
      <c r="V17" s="21">
        <f t="shared" si="2"/>
        <v>-1</v>
      </c>
      <c r="W17" s="18"/>
      <c r="X17" s="18"/>
      <c r="AA17" s="22" t="str">
        <f t="shared" si="3"/>
        <v/>
      </c>
      <c r="AB17" s="22" t="str">
        <f t="shared" si="4"/>
        <v/>
      </c>
    </row>
    <row r="18" spans="1:28" ht="29.25" customHeight="1" x14ac:dyDescent="0.4">
      <c r="A18" s="168"/>
      <c r="B18" s="54" t="s">
        <v>45</v>
      </c>
      <c r="C18" s="210">
        <f>LS_1!C18</f>
        <v>0</v>
      </c>
      <c r="D18" s="210"/>
      <c r="E18" s="210"/>
      <c r="F18" s="210"/>
      <c r="G18" s="210"/>
      <c r="H18" s="210"/>
      <c r="I18" s="210"/>
      <c r="J18" s="210"/>
      <c r="K18" s="210"/>
      <c r="L18" s="211"/>
      <c r="M18" s="137"/>
      <c r="N18" s="138"/>
      <c r="O18" s="139"/>
      <c r="P18" s="140"/>
      <c r="Q18" s="140"/>
      <c r="R18" s="141"/>
      <c r="S18" s="39"/>
      <c r="T18" s="21">
        <f t="shared" si="0"/>
        <v>-1</v>
      </c>
      <c r="U18" s="21">
        <f t="shared" si="1"/>
        <v>1</v>
      </c>
      <c r="V18" s="21">
        <f t="shared" si="2"/>
        <v>-1</v>
      </c>
      <c r="W18" s="18"/>
      <c r="X18" s="18"/>
      <c r="AA18" s="22" t="str">
        <f t="shared" si="3"/>
        <v/>
      </c>
      <c r="AB18" s="22" t="str">
        <f t="shared" si="4"/>
        <v/>
      </c>
    </row>
    <row r="19" spans="1:28" ht="29.25" customHeight="1" thickBot="1" x14ac:dyDescent="0.45">
      <c r="A19" s="169"/>
      <c r="B19" s="55" t="s">
        <v>46</v>
      </c>
      <c r="C19" s="202">
        <f>LS_1!C19</f>
        <v>0</v>
      </c>
      <c r="D19" s="202"/>
      <c r="E19" s="202"/>
      <c r="F19" s="202"/>
      <c r="G19" s="202"/>
      <c r="H19" s="202"/>
      <c r="I19" s="202"/>
      <c r="J19" s="202"/>
      <c r="K19" s="202"/>
      <c r="L19" s="203"/>
      <c r="M19" s="144"/>
      <c r="N19" s="145"/>
      <c r="O19" s="151"/>
      <c r="P19" s="152"/>
      <c r="Q19" s="152"/>
      <c r="R19" s="153"/>
      <c r="S19" s="40"/>
      <c r="T19" s="21">
        <f t="shared" si="0"/>
        <v>-1</v>
      </c>
      <c r="U19" s="21">
        <f t="shared" si="1"/>
        <v>1</v>
      </c>
      <c r="V19" s="21">
        <f t="shared" si="2"/>
        <v>-1</v>
      </c>
      <c r="W19" s="18"/>
      <c r="X19" s="18"/>
      <c r="AA19" s="22" t="str">
        <f t="shared" si="3"/>
        <v/>
      </c>
      <c r="AB19" s="22" t="str">
        <f t="shared" si="4"/>
        <v/>
      </c>
    </row>
    <row r="20" spans="1:28" ht="29.25" customHeight="1" x14ac:dyDescent="0.4">
      <c r="A20" s="164" t="s">
        <v>15</v>
      </c>
      <c r="B20" s="9" t="s">
        <v>47</v>
      </c>
      <c r="C20" s="157" t="str">
        <f>LS_1!C20</f>
        <v>Die SuS nutzen digitale Quellen zur Informationsbeschaffung.</v>
      </c>
      <c r="D20" s="157"/>
      <c r="E20" s="157"/>
      <c r="F20" s="157"/>
      <c r="G20" s="157"/>
      <c r="H20" s="157"/>
      <c r="I20" s="157"/>
      <c r="J20" s="157"/>
      <c r="K20" s="157"/>
      <c r="L20" s="158"/>
      <c r="M20" s="159"/>
      <c r="N20" s="160"/>
      <c r="O20" s="161"/>
      <c r="P20" s="162"/>
      <c r="Q20" s="162"/>
      <c r="R20" s="163"/>
      <c r="S20" s="41"/>
      <c r="T20" s="21">
        <f t="shared" si="0"/>
        <v>-1</v>
      </c>
      <c r="U20" s="21">
        <f t="shared" si="1"/>
        <v>0</v>
      </c>
      <c r="V20" s="21">
        <f t="shared" si="2"/>
        <v>-1</v>
      </c>
      <c r="X20" s="18"/>
      <c r="AA20" s="22" t="str">
        <f>IF(ISBLANK(O20),"",CONCATENATE(AA10,$AA$9,B20,$AB$9,O20))</f>
        <v/>
      </c>
      <c r="AB20" s="22" t="str">
        <f>IF(ISBLANK(S20),"",CONCATENATE(AB10,$AA$9,$B20,$AB$9,S20))</f>
        <v/>
      </c>
    </row>
    <row r="21" spans="1:28" ht="29.25" customHeight="1" x14ac:dyDescent="0.4">
      <c r="A21" s="165"/>
      <c r="B21" s="10" t="s">
        <v>48</v>
      </c>
      <c r="C21" s="135" t="str">
        <f>LS_1!C21</f>
        <v>Die SuS greifen auf digitale Ressourcen von Ausbildungsbeteiligten zu.</v>
      </c>
      <c r="D21" s="135"/>
      <c r="E21" s="135"/>
      <c r="F21" s="135"/>
      <c r="G21" s="135"/>
      <c r="H21" s="135"/>
      <c r="I21" s="135"/>
      <c r="J21" s="135"/>
      <c r="K21" s="135"/>
      <c r="L21" s="136"/>
      <c r="M21" s="137"/>
      <c r="N21" s="138"/>
      <c r="O21" s="139"/>
      <c r="P21" s="140"/>
      <c r="Q21" s="140"/>
      <c r="R21" s="141"/>
      <c r="S21" s="39"/>
      <c r="T21" s="21">
        <f t="shared" si="0"/>
        <v>-1</v>
      </c>
      <c r="U21" s="21">
        <f t="shared" si="1"/>
        <v>0</v>
      </c>
      <c r="V21" s="21">
        <f t="shared" si="2"/>
        <v>-1</v>
      </c>
      <c r="X21" s="18"/>
      <c r="AA21" s="22" t="str">
        <f t="shared" ref="AA21:AA30" si="5">IF(ISBLANK(O21),AA20,CONCATENATE(AA20,$AC$9,$AA$9,B21,$AB$9,O21))</f>
        <v/>
      </c>
      <c r="AB21" s="22" t="str">
        <f>IF(ISBLANK(S21),AB20,CONCATENATE(AB20,$AC$9,$AA$9,B21,$AB$9,S21))</f>
        <v/>
      </c>
    </row>
    <row r="22" spans="1:28" ht="29.25" customHeight="1" x14ac:dyDescent="0.4">
      <c r="A22" s="165"/>
      <c r="B22" s="10" t="s">
        <v>49</v>
      </c>
      <c r="C22" s="135" t="str">
        <f>LS_1!C22</f>
        <v>Die SuS verwenden zeitgemäße fachbereichsspezifische Software und Softwareumgebungen.</v>
      </c>
      <c r="D22" s="135"/>
      <c r="E22" s="135"/>
      <c r="F22" s="135"/>
      <c r="G22" s="135"/>
      <c r="H22" s="135"/>
      <c r="I22" s="135"/>
      <c r="J22" s="135"/>
      <c r="K22" s="135"/>
      <c r="L22" s="136"/>
      <c r="M22" s="137"/>
      <c r="N22" s="138"/>
      <c r="O22" s="139"/>
      <c r="P22" s="140"/>
      <c r="Q22" s="140"/>
      <c r="R22" s="141"/>
      <c r="S22" s="39"/>
      <c r="T22" s="21">
        <f t="shared" si="0"/>
        <v>-1</v>
      </c>
      <c r="U22" s="21">
        <f t="shared" si="1"/>
        <v>0</v>
      </c>
      <c r="V22" s="21">
        <f t="shared" si="2"/>
        <v>-1</v>
      </c>
      <c r="X22" s="18"/>
      <c r="AA22" s="22" t="str">
        <f t="shared" si="5"/>
        <v/>
      </c>
      <c r="AB22" s="22" t="str">
        <f t="shared" ref="AB22:AB30" si="6">IF(ISBLANK(S22),AB21,CONCATENATE(AB21,$AC$9,$AA$9,B22,$AB$9,S22))</f>
        <v/>
      </c>
    </row>
    <row r="23" spans="1:28" ht="29.25" customHeight="1" x14ac:dyDescent="0.4">
      <c r="A23" s="165"/>
      <c r="B23" s="10" t="s">
        <v>50</v>
      </c>
      <c r="C23" s="135" t="str">
        <f>LS_1!C23</f>
        <v>Die SuS erstellen Präsentationen, Kalkulationen und Dokumentationen in zeitgemäßen Softwareumgebungen.</v>
      </c>
      <c r="D23" s="135"/>
      <c r="E23" s="135"/>
      <c r="F23" s="135"/>
      <c r="G23" s="135"/>
      <c r="H23" s="135"/>
      <c r="I23" s="135"/>
      <c r="J23" s="135"/>
      <c r="K23" s="135"/>
      <c r="L23" s="136"/>
      <c r="M23" s="137"/>
      <c r="N23" s="138"/>
      <c r="O23" s="139"/>
      <c r="P23" s="140"/>
      <c r="Q23" s="140"/>
      <c r="R23" s="141"/>
      <c r="S23" s="39"/>
      <c r="T23" s="21">
        <f t="shared" si="0"/>
        <v>-1</v>
      </c>
      <c r="U23" s="21">
        <f t="shared" si="1"/>
        <v>0</v>
      </c>
      <c r="V23" s="21">
        <f t="shared" si="2"/>
        <v>-1</v>
      </c>
      <c r="X23" s="18"/>
      <c r="AA23" s="22" t="str">
        <f t="shared" si="5"/>
        <v/>
      </c>
      <c r="AB23" s="22" t="str">
        <f t="shared" si="6"/>
        <v/>
      </c>
    </row>
    <row r="24" spans="1:28" ht="29.25" customHeight="1" x14ac:dyDescent="0.4">
      <c r="A24" s="165"/>
      <c r="B24" s="10" t="s">
        <v>51</v>
      </c>
      <c r="C24" s="135" t="str">
        <f>LS_1!C24</f>
        <v>Die SuS setzen berufs- bzw. fachbereichsspezifische Hardware ein.</v>
      </c>
      <c r="D24" s="135"/>
      <c r="E24" s="135"/>
      <c r="F24" s="135"/>
      <c r="G24" s="135"/>
      <c r="H24" s="135"/>
      <c r="I24" s="135"/>
      <c r="J24" s="135"/>
      <c r="K24" s="135"/>
      <c r="L24" s="136"/>
      <c r="M24" s="137"/>
      <c r="N24" s="138"/>
      <c r="O24" s="139"/>
      <c r="P24" s="140"/>
      <c r="Q24" s="140"/>
      <c r="R24" s="141"/>
      <c r="S24" s="39"/>
      <c r="T24" s="21">
        <f t="shared" si="0"/>
        <v>-1</v>
      </c>
      <c r="U24" s="21">
        <f t="shared" si="1"/>
        <v>0</v>
      </c>
      <c r="V24" s="21">
        <f t="shared" si="2"/>
        <v>-1</v>
      </c>
      <c r="X24" s="18"/>
      <c r="AA24" s="22" t="str">
        <f t="shared" si="5"/>
        <v/>
      </c>
      <c r="AB24" s="22" t="str">
        <f t="shared" si="6"/>
        <v/>
      </c>
    </row>
    <row r="25" spans="1:28" ht="29.25" customHeight="1" x14ac:dyDescent="0.4">
      <c r="A25" s="165"/>
      <c r="B25" s="10" t="s">
        <v>52</v>
      </c>
      <c r="C25" s="135" t="str">
        <f>LS_1!C25</f>
        <v>Die SuS setzen zeitgemäße Hardware oder technologische Treiber ein.</v>
      </c>
      <c r="D25" s="135"/>
      <c r="E25" s="135"/>
      <c r="F25" s="135"/>
      <c r="G25" s="135"/>
      <c r="H25" s="135"/>
      <c r="I25" s="135"/>
      <c r="J25" s="135"/>
      <c r="K25" s="135"/>
      <c r="L25" s="136"/>
      <c r="M25" s="137"/>
      <c r="N25" s="138"/>
      <c r="O25" s="139"/>
      <c r="P25" s="140"/>
      <c r="Q25" s="140"/>
      <c r="R25" s="141"/>
      <c r="S25" s="39"/>
      <c r="T25" s="21">
        <f t="shared" si="0"/>
        <v>-1</v>
      </c>
      <c r="U25" s="21">
        <f t="shared" si="1"/>
        <v>0</v>
      </c>
      <c r="V25" s="21">
        <f t="shared" si="2"/>
        <v>-1</v>
      </c>
      <c r="X25" s="18"/>
      <c r="AA25" s="22" t="str">
        <f t="shared" si="5"/>
        <v/>
      </c>
      <c r="AB25" s="22" t="str">
        <f t="shared" si="6"/>
        <v/>
      </c>
    </row>
    <row r="26" spans="1:28" ht="29.25" customHeight="1" x14ac:dyDescent="0.4">
      <c r="A26" s="165"/>
      <c r="B26" s="10" t="s">
        <v>53</v>
      </c>
      <c r="C26" s="135" t="str">
        <f>LS_1!C26</f>
        <v>Die SuS wandeln Daten in unterschiedliche digitale Formate um.</v>
      </c>
      <c r="D26" s="135"/>
      <c r="E26" s="135"/>
      <c r="F26" s="135"/>
      <c r="G26" s="135"/>
      <c r="H26" s="135"/>
      <c r="I26" s="135"/>
      <c r="J26" s="135"/>
      <c r="K26" s="135"/>
      <c r="L26" s="136"/>
      <c r="M26" s="137"/>
      <c r="N26" s="138"/>
      <c r="O26" s="139"/>
      <c r="P26" s="140"/>
      <c r="Q26" s="140"/>
      <c r="R26" s="141"/>
      <c r="S26" s="39"/>
      <c r="T26" s="21">
        <f t="shared" si="0"/>
        <v>-1</v>
      </c>
      <c r="U26" s="21">
        <f t="shared" si="1"/>
        <v>0</v>
      </c>
      <c r="V26" s="21">
        <f t="shared" si="2"/>
        <v>-1</v>
      </c>
      <c r="X26" s="18"/>
      <c r="AA26" s="22" t="str">
        <f t="shared" si="5"/>
        <v/>
      </c>
      <c r="AB26" s="22" t="str">
        <f t="shared" si="6"/>
        <v/>
      </c>
    </row>
    <row r="27" spans="1:28" ht="29.25" customHeight="1" x14ac:dyDescent="0.4">
      <c r="A27" s="165"/>
      <c r="B27" s="10" t="s">
        <v>54</v>
      </c>
      <c r="C27" s="135" t="str">
        <f>LS_1!C27</f>
        <v xml:space="preserve">Die SuS gewährleisten den Datenaustausch zwischen unterschiedlichen Systemen. </v>
      </c>
      <c r="D27" s="135"/>
      <c r="E27" s="135"/>
      <c r="F27" s="135"/>
      <c r="G27" s="135"/>
      <c r="H27" s="135"/>
      <c r="I27" s="135"/>
      <c r="J27" s="135"/>
      <c r="K27" s="135"/>
      <c r="L27" s="136"/>
      <c r="M27" s="137"/>
      <c r="N27" s="138"/>
      <c r="O27" s="139"/>
      <c r="P27" s="140"/>
      <c r="Q27" s="140"/>
      <c r="R27" s="141"/>
      <c r="S27" s="39"/>
      <c r="T27" s="21">
        <f t="shared" si="0"/>
        <v>-1</v>
      </c>
      <c r="U27" s="21">
        <f t="shared" si="1"/>
        <v>0</v>
      </c>
      <c r="V27" s="21">
        <f t="shared" si="2"/>
        <v>-1</v>
      </c>
      <c r="X27" s="18"/>
      <c r="AA27" s="22" t="str">
        <f t="shared" si="5"/>
        <v/>
      </c>
      <c r="AB27" s="22" t="str">
        <f t="shared" si="6"/>
        <v/>
      </c>
    </row>
    <row r="28" spans="1:28" ht="29.25" customHeight="1" x14ac:dyDescent="0.4">
      <c r="A28" s="165"/>
      <c r="B28" s="10" t="s">
        <v>55</v>
      </c>
      <c r="C28" s="135" t="str">
        <f>LS_1!C28</f>
        <v>Die SuS nutzen Groupware als kooperative Unterrichtsform.</v>
      </c>
      <c r="D28" s="135"/>
      <c r="E28" s="135"/>
      <c r="F28" s="135"/>
      <c r="G28" s="135"/>
      <c r="H28" s="135"/>
      <c r="I28" s="135"/>
      <c r="J28" s="135"/>
      <c r="K28" s="135"/>
      <c r="L28" s="136"/>
      <c r="M28" s="137"/>
      <c r="N28" s="138"/>
      <c r="O28" s="139"/>
      <c r="P28" s="140"/>
      <c r="Q28" s="140"/>
      <c r="R28" s="141"/>
      <c r="S28" s="39"/>
      <c r="T28" s="21">
        <f t="shared" si="0"/>
        <v>-1</v>
      </c>
      <c r="U28" s="21">
        <f t="shared" si="1"/>
        <v>0</v>
      </c>
      <c r="V28" s="21">
        <f t="shared" si="2"/>
        <v>-1</v>
      </c>
      <c r="X28" s="18"/>
      <c r="AA28" s="22" t="str">
        <f t="shared" si="5"/>
        <v/>
      </c>
      <c r="AB28" s="22" t="str">
        <f t="shared" si="6"/>
        <v/>
      </c>
    </row>
    <row r="29" spans="1:28" ht="29.25" customHeight="1" x14ac:dyDescent="0.4">
      <c r="A29" s="165"/>
      <c r="B29" s="54" t="s">
        <v>56</v>
      </c>
      <c r="C29" s="210">
        <f>LS_1!C29</f>
        <v>0</v>
      </c>
      <c r="D29" s="210"/>
      <c r="E29" s="210"/>
      <c r="F29" s="210"/>
      <c r="G29" s="210"/>
      <c r="H29" s="210"/>
      <c r="I29" s="210"/>
      <c r="J29" s="210"/>
      <c r="K29" s="210"/>
      <c r="L29" s="211"/>
      <c r="M29" s="137"/>
      <c r="N29" s="138"/>
      <c r="O29" s="139"/>
      <c r="P29" s="140"/>
      <c r="Q29" s="140"/>
      <c r="R29" s="141"/>
      <c r="S29" s="39"/>
      <c r="T29" s="21">
        <f t="shared" si="0"/>
        <v>-1</v>
      </c>
      <c r="U29" s="21">
        <f t="shared" si="1"/>
        <v>1</v>
      </c>
      <c r="V29" s="21">
        <f t="shared" si="2"/>
        <v>-1</v>
      </c>
      <c r="X29" s="18"/>
      <c r="AA29" s="22" t="str">
        <f t="shared" si="5"/>
        <v/>
      </c>
      <c r="AB29" s="22" t="str">
        <f t="shared" si="6"/>
        <v/>
      </c>
    </row>
    <row r="30" spans="1:28" ht="29.25" customHeight="1" thickBot="1" x14ac:dyDescent="0.45">
      <c r="A30" s="166"/>
      <c r="B30" s="55" t="s">
        <v>57</v>
      </c>
      <c r="C30" s="202">
        <f>LS_1!C30</f>
        <v>0</v>
      </c>
      <c r="D30" s="202"/>
      <c r="E30" s="202"/>
      <c r="F30" s="202"/>
      <c r="G30" s="202"/>
      <c r="H30" s="202"/>
      <c r="I30" s="202"/>
      <c r="J30" s="202"/>
      <c r="K30" s="202"/>
      <c r="L30" s="203"/>
      <c r="M30" s="144"/>
      <c r="N30" s="145"/>
      <c r="O30" s="151"/>
      <c r="P30" s="152"/>
      <c r="Q30" s="152"/>
      <c r="R30" s="153"/>
      <c r="S30" s="40"/>
      <c r="T30" s="21">
        <f t="shared" si="0"/>
        <v>-1</v>
      </c>
      <c r="U30" s="21">
        <f t="shared" si="1"/>
        <v>1</v>
      </c>
      <c r="V30" s="21">
        <f t="shared" si="2"/>
        <v>-1</v>
      </c>
      <c r="X30" s="18"/>
      <c r="AA30" s="22" t="str">
        <f t="shared" si="5"/>
        <v/>
      </c>
      <c r="AB30" s="22" t="str">
        <f t="shared" si="6"/>
        <v/>
      </c>
    </row>
    <row r="31" spans="1:28" ht="29.25" customHeight="1" x14ac:dyDescent="0.4">
      <c r="A31" s="154" t="s">
        <v>16</v>
      </c>
      <c r="B31" s="9" t="s">
        <v>58</v>
      </c>
      <c r="C31" s="157" t="str">
        <f>LS_1!C31</f>
        <v>Die SuS berücksichtigen die Anforderungen des Urheberrechts mit Lizenz- und Nutzungsrechten.</v>
      </c>
      <c r="D31" s="157"/>
      <c r="E31" s="157"/>
      <c r="F31" s="157"/>
      <c r="G31" s="157"/>
      <c r="H31" s="157"/>
      <c r="I31" s="157"/>
      <c r="J31" s="157"/>
      <c r="K31" s="157"/>
      <c r="L31" s="158"/>
      <c r="M31" s="159"/>
      <c r="N31" s="160"/>
      <c r="O31" s="161"/>
      <c r="P31" s="162"/>
      <c r="Q31" s="162"/>
      <c r="R31" s="163"/>
      <c r="S31" s="41"/>
      <c r="T31" s="21">
        <f t="shared" si="0"/>
        <v>-1</v>
      </c>
      <c r="U31" s="21">
        <f t="shared" si="1"/>
        <v>0</v>
      </c>
      <c r="V31" s="21">
        <f t="shared" si="2"/>
        <v>-1</v>
      </c>
      <c r="X31" s="18"/>
      <c r="AA31" s="22" t="str">
        <f>IF(ISBLANK(O31),"",CONCATENATE(AA10,$AA$9,B31,$AB$9,O31))</f>
        <v/>
      </c>
      <c r="AB31" s="22" t="str">
        <f>IF(ISBLANK(S31),"",CONCATENATE(AB10,$AA$9,$B31,$AB$9,S31))</f>
        <v/>
      </c>
    </row>
    <row r="32" spans="1:28" ht="29.25" customHeight="1" x14ac:dyDescent="0.4">
      <c r="A32" s="155"/>
      <c r="B32" s="10" t="s">
        <v>59</v>
      </c>
      <c r="C32" s="135" t="str">
        <f>LS_1!C32</f>
        <v>Die SuS setzen Anforderungen an Datensicherheit um.</v>
      </c>
      <c r="D32" s="135"/>
      <c r="E32" s="135"/>
      <c r="F32" s="135"/>
      <c r="G32" s="135"/>
      <c r="H32" s="135"/>
      <c r="I32" s="135"/>
      <c r="J32" s="135"/>
      <c r="K32" s="135"/>
      <c r="L32" s="136"/>
      <c r="M32" s="137"/>
      <c r="N32" s="138"/>
      <c r="O32" s="139"/>
      <c r="P32" s="140"/>
      <c r="Q32" s="140"/>
      <c r="R32" s="141"/>
      <c r="S32" s="39"/>
      <c r="T32" s="21">
        <f t="shared" si="0"/>
        <v>-1</v>
      </c>
      <c r="U32" s="21">
        <f t="shared" si="1"/>
        <v>0</v>
      </c>
      <c r="V32" s="21">
        <f t="shared" si="2"/>
        <v>-1</v>
      </c>
      <c r="X32" s="18"/>
      <c r="AA32" s="22" t="str">
        <f t="shared" ref="AA32:AA39" si="7">IF(ISBLANK(O32),AA31,CONCATENATE(AA31,$AC$9,$AA$9,B32,$AB$9,O32))</f>
        <v/>
      </c>
      <c r="AB32" s="22" t="str">
        <f>IF(ISBLANK(S32),AB31,CONCATENATE(AB31,$AC$9,$AA$9,B32,$AB$9,S32))</f>
        <v/>
      </c>
    </row>
    <row r="33" spans="1:30" ht="29.25" customHeight="1" x14ac:dyDescent="0.4">
      <c r="A33" s="155"/>
      <c r="B33" s="10" t="s">
        <v>60</v>
      </c>
      <c r="C33" s="135" t="str">
        <f>LS_1!C33</f>
        <v>Die SuS setzen Anforderungen des Datenschutzes um.</v>
      </c>
      <c r="D33" s="135"/>
      <c r="E33" s="135"/>
      <c r="F33" s="135"/>
      <c r="G33" s="135"/>
      <c r="H33" s="135"/>
      <c r="I33" s="135"/>
      <c r="J33" s="135"/>
      <c r="K33" s="135"/>
      <c r="L33" s="136"/>
      <c r="M33" s="137"/>
      <c r="N33" s="138"/>
      <c r="O33" s="139"/>
      <c r="P33" s="140"/>
      <c r="Q33" s="140"/>
      <c r="R33" s="141"/>
      <c r="S33" s="39"/>
      <c r="T33" s="21">
        <f t="shared" si="0"/>
        <v>-1</v>
      </c>
      <c r="U33" s="21">
        <f t="shared" si="1"/>
        <v>0</v>
      </c>
      <c r="V33" s="21">
        <f t="shared" si="2"/>
        <v>-1</v>
      </c>
      <c r="X33" s="18"/>
      <c r="AA33" s="22" t="str">
        <f t="shared" si="7"/>
        <v/>
      </c>
      <c r="AB33" s="22" t="str">
        <f t="shared" ref="AB33:AB39" si="8">IF(ISBLANK(S33),AB32,CONCATENATE(AB32,$AC$9,$AA$9,B33,$AB$9,S33))</f>
        <v/>
      </c>
    </row>
    <row r="34" spans="1:30" ht="29.25" customHeight="1" x14ac:dyDescent="0.4">
      <c r="A34" s="155"/>
      <c r="B34" s="10" t="s">
        <v>61</v>
      </c>
      <c r="C34" s="135" t="str">
        <f>LS_1!C34</f>
        <v>Die SuS setzen algorithmische Problemlösungsstrategien für das Verständnis von Softwareentwicklung ein.</v>
      </c>
      <c r="D34" s="135"/>
      <c r="E34" s="135"/>
      <c r="F34" s="135"/>
      <c r="G34" s="135"/>
      <c r="H34" s="135"/>
      <c r="I34" s="135"/>
      <c r="J34" s="135"/>
      <c r="K34" s="135"/>
      <c r="L34" s="136"/>
      <c r="M34" s="137"/>
      <c r="N34" s="138"/>
      <c r="O34" s="139"/>
      <c r="P34" s="140"/>
      <c r="Q34" s="140"/>
      <c r="R34" s="141"/>
      <c r="S34" s="39"/>
      <c r="T34" s="21">
        <f t="shared" si="0"/>
        <v>-1</v>
      </c>
      <c r="U34" s="21">
        <f t="shared" si="1"/>
        <v>0</v>
      </c>
      <c r="V34" s="21">
        <f t="shared" si="2"/>
        <v>-1</v>
      </c>
      <c r="X34" s="18"/>
      <c r="AA34" s="22" t="str">
        <f t="shared" si="7"/>
        <v/>
      </c>
      <c r="AB34" s="22" t="str">
        <f t="shared" si="8"/>
        <v/>
      </c>
    </row>
    <row r="35" spans="1:30" ht="29.25" customHeight="1" x14ac:dyDescent="0.4">
      <c r="A35" s="155"/>
      <c r="B35" s="10" t="s">
        <v>62</v>
      </c>
      <c r="C35" s="135" t="str">
        <f>LS_1!C35</f>
        <v>Die SuS konfigurieren Hard- und/oder Software für Arbeits- und Geschäftsprozesse.</v>
      </c>
      <c r="D35" s="135"/>
      <c r="E35" s="135"/>
      <c r="F35" s="135"/>
      <c r="G35" s="135"/>
      <c r="H35" s="135"/>
      <c r="I35" s="135"/>
      <c r="J35" s="135"/>
      <c r="K35" s="135"/>
      <c r="L35" s="136"/>
      <c r="M35" s="137"/>
      <c r="N35" s="138"/>
      <c r="O35" s="139"/>
      <c r="P35" s="140"/>
      <c r="Q35" s="140"/>
      <c r="R35" s="141"/>
      <c r="S35" s="39"/>
      <c r="T35" s="21">
        <f t="shared" si="0"/>
        <v>-1</v>
      </c>
      <c r="U35" s="21">
        <f t="shared" si="1"/>
        <v>0</v>
      </c>
      <c r="V35" s="21">
        <f t="shared" si="2"/>
        <v>-1</v>
      </c>
      <c r="X35" s="18"/>
      <c r="AA35" s="22" t="str">
        <f t="shared" si="7"/>
        <v/>
      </c>
      <c r="AB35" s="22" t="str">
        <f t="shared" si="8"/>
        <v/>
      </c>
    </row>
    <row r="36" spans="1:30" ht="29.25" customHeight="1" x14ac:dyDescent="0.4">
      <c r="A36" s="155"/>
      <c r="B36" s="10" t="s">
        <v>63</v>
      </c>
      <c r="C36" s="135" t="str">
        <f>LS_1!C36</f>
        <v>Die SuS nehmen individuelle Konfigurationen an Hard- und/oder Software vor.</v>
      </c>
      <c r="D36" s="135"/>
      <c r="E36" s="135"/>
      <c r="F36" s="135"/>
      <c r="G36" s="135"/>
      <c r="H36" s="135"/>
      <c r="I36" s="135"/>
      <c r="J36" s="135"/>
      <c r="K36" s="135"/>
      <c r="L36" s="136"/>
      <c r="M36" s="137"/>
      <c r="N36" s="138"/>
      <c r="O36" s="139"/>
      <c r="P36" s="140"/>
      <c r="Q36" s="140"/>
      <c r="R36" s="141"/>
      <c r="S36" s="39"/>
      <c r="T36" s="21">
        <f t="shared" si="0"/>
        <v>-1</v>
      </c>
      <c r="U36" s="21">
        <f t="shared" si="1"/>
        <v>0</v>
      </c>
      <c r="V36" s="21">
        <f t="shared" si="2"/>
        <v>-1</v>
      </c>
      <c r="X36" s="18"/>
      <c r="AA36" s="22" t="str">
        <f t="shared" si="7"/>
        <v/>
      </c>
      <c r="AB36" s="22" t="str">
        <f t="shared" si="8"/>
        <v/>
      </c>
    </row>
    <row r="37" spans="1:30" ht="29.25" customHeight="1" x14ac:dyDescent="0.4">
      <c r="A37" s="155"/>
      <c r="B37" s="10" t="s">
        <v>64</v>
      </c>
      <c r="C37" s="135" t="str">
        <f>LS_1!C37</f>
        <v>Die SuS analysieren  Aufbau,  Kommunikation und Funktionsweise vernetzter Systeme.</v>
      </c>
      <c r="D37" s="135"/>
      <c r="E37" s="135"/>
      <c r="F37" s="135"/>
      <c r="G37" s="135"/>
      <c r="H37" s="135"/>
      <c r="I37" s="135"/>
      <c r="J37" s="135"/>
      <c r="K37" s="135"/>
      <c r="L37" s="136"/>
      <c r="M37" s="137"/>
      <c r="N37" s="138"/>
      <c r="O37" s="139"/>
      <c r="P37" s="140"/>
      <c r="Q37" s="140"/>
      <c r="R37" s="141"/>
      <c r="S37" s="39"/>
      <c r="T37" s="21">
        <f t="shared" si="0"/>
        <v>-1</v>
      </c>
      <c r="U37" s="21">
        <f t="shared" si="1"/>
        <v>0</v>
      </c>
      <c r="V37" s="21">
        <f t="shared" si="2"/>
        <v>-1</v>
      </c>
      <c r="X37" s="18"/>
      <c r="AA37" s="22" t="str">
        <f t="shared" si="7"/>
        <v/>
      </c>
      <c r="AB37" s="22" t="str">
        <f t="shared" si="8"/>
        <v/>
      </c>
    </row>
    <row r="38" spans="1:30" ht="29.25" customHeight="1" x14ac:dyDescent="0.4">
      <c r="A38" s="155"/>
      <c r="B38" s="54" t="s">
        <v>65</v>
      </c>
      <c r="C38" s="210">
        <f>LS_1!C38</f>
        <v>0</v>
      </c>
      <c r="D38" s="210"/>
      <c r="E38" s="210"/>
      <c r="F38" s="210"/>
      <c r="G38" s="210"/>
      <c r="H38" s="210"/>
      <c r="I38" s="210"/>
      <c r="J38" s="210"/>
      <c r="K38" s="210"/>
      <c r="L38" s="211"/>
      <c r="M38" s="137"/>
      <c r="N38" s="138"/>
      <c r="O38" s="139"/>
      <c r="P38" s="140"/>
      <c r="Q38" s="140"/>
      <c r="R38" s="141"/>
      <c r="S38" s="39"/>
      <c r="T38" s="21">
        <f t="shared" si="0"/>
        <v>-1</v>
      </c>
      <c r="U38" s="21">
        <f t="shared" si="1"/>
        <v>1</v>
      </c>
      <c r="V38" s="21">
        <f t="shared" si="2"/>
        <v>-1</v>
      </c>
      <c r="X38" s="18"/>
      <c r="AA38" s="22" t="str">
        <f t="shared" si="7"/>
        <v/>
      </c>
      <c r="AB38" s="22" t="str">
        <f t="shared" si="8"/>
        <v/>
      </c>
    </row>
    <row r="39" spans="1:30" ht="29.25" customHeight="1" thickBot="1" x14ac:dyDescent="0.45">
      <c r="A39" s="156"/>
      <c r="B39" s="55" t="s">
        <v>66</v>
      </c>
      <c r="C39" s="202">
        <f>LS_1!C39</f>
        <v>0</v>
      </c>
      <c r="D39" s="202"/>
      <c r="E39" s="202"/>
      <c r="F39" s="202"/>
      <c r="G39" s="202"/>
      <c r="H39" s="202"/>
      <c r="I39" s="202"/>
      <c r="J39" s="202"/>
      <c r="K39" s="202"/>
      <c r="L39" s="203"/>
      <c r="M39" s="144"/>
      <c r="N39" s="145"/>
      <c r="O39" s="151"/>
      <c r="P39" s="152"/>
      <c r="Q39" s="152"/>
      <c r="R39" s="153"/>
      <c r="S39" s="40"/>
      <c r="T39" s="21">
        <f t="shared" si="0"/>
        <v>-1</v>
      </c>
      <c r="U39" s="21">
        <f t="shared" si="1"/>
        <v>1</v>
      </c>
      <c r="V39" s="21">
        <f t="shared" si="2"/>
        <v>-1</v>
      </c>
      <c r="X39" s="18"/>
      <c r="AA39" s="22" t="str">
        <f t="shared" si="7"/>
        <v/>
      </c>
      <c r="AB39" s="22" t="str">
        <f t="shared" si="8"/>
        <v/>
      </c>
    </row>
    <row r="41" spans="1:30" x14ac:dyDescent="0.4">
      <c r="Q41" s="31"/>
      <c r="R41" s="31"/>
      <c r="X41" s="18"/>
    </row>
    <row r="42" spans="1:30" x14ac:dyDescent="0.4">
      <c r="A42" s="102" t="s">
        <v>5</v>
      </c>
      <c r="B42" s="103"/>
      <c r="C42" s="103"/>
      <c r="D42" s="103"/>
      <c r="E42" s="103"/>
      <c r="F42" s="103"/>
      <c r="G42" s="103"/>
      <c r="H42" s="103"/>
      <c r="I42" s="103"/>
      <c r="J42" s="103"/>
      <c r="K42" s="104"/>
      <c r="Q42" s="32" t="s">
        <v>67</v>
      </c>
      <c r="R42" s="81" t="str">
        <f>IFERROR(AVERAGEIFS(T11:T19,T11:T19,"&gt;=0")*PRODUCT(U11:U39),"")</f>
        <v/>
      </c>
      <c r="S42" s="28"/>
      <c r="T42" s="29"/>
      <c r="U42" s="29"/>
      <c r="V42" s="29" t="str">
        <f>R42</f>
        <v/>
      </c>
      <c r="W42" s="29"/>
      <c r="X42" s="29"/>
      <c r="Y42" s="29"/>
      <c r="Z42" s="29"/>
      <c r="AA42" s="29"/>
      <c r="AB42" s="29"/>
      <c r="AC42" s="29"/>
      <c r="AD42" s="30"/>
    </row>
    <row r="43" spans="1:30" x14ac:dyDescent="0.4">
      <c r="A43" s="105">
        <f>$H$1</f>
        <v>0</v>
      </c>
      <c r="B43" s="106"/>
      <c r="C43" s="106"/>
      <c r="D43" s="106"/>
      <c r="E43" s="106"/>
      <c r="F43" s="106"/>
      <c r="G43" s="106"/>
      <c r="H43" s="106"/>
      <c r="I43" s="106"/>
      <c r="J43" s="106"/>
      <c r="K43" s="107"/>
      <c r="Q43" s="33" t="s">
        <v>68</v>
      </c>
      <c r="R43" s="82" t="str">
        <f>IFERROR(AVERAGEIFS(T20:T30,T20:T30,"&gt;=0")*PRODUCT(U11:U39),"")</f>
        <v/>
      </c>
      <c r="S43" s="28"/>
      <c r="T43" s="29"/>
      <c r="U43" s="29"/>
      <c r="V43" s="29" t="str">
        <f>R43</f>
        <v/>
      </c>
      <c r="W43" s="29"/>
      <c r="X43" s="29"/>
      <c r="Y43" s="29"/>
      <c r="Z43" s="29"/>
      <c r="AA43" s="29"/>
      <c r="AB43" s="29"/>
      <c r="AC43" s="29"/>
      <c r="AD43" s="30"/>
    </row>
    <row r="44" spans="1:30" x14ac:dyDescent="0.4">
      <c r="A44" s="108"/>
      <c r="B44" s="109"/>
      <c r="C44" s="109"/>
      <c r="D44" s="109"/>
      <c r="E44" s="109"/>
      <c r="F44" s="109"/>
      <c r="G44" s="109"/>
      <c r="H44" s="109"/>
      <c r="I44" s="109"/>
      <c r="J44" s="109"/>
      <c r="K44" s="110"/>
      <c r="Q44" s="34" t="s">
        <v>69</v>
      </c>
      <c r="R44" s="83" t="str">
        <f>IFERROR(AVERAGEIFS(T31:T39,T31:T39,"&gt;=0")*PRODUCT(U11:U39),"")</f>
        <v/>
      </c>
      <c r="S44" s="28"/>
      <c r="T44" s="29"/>
      <c r="U44" s="29"/>
      <c r="V44" s="29" t="str">
        <f>R44</f>
        <v/>
      </c>
      <c r="W44" s="29"/>
      <c r="X44" s="29"/>
      <c r="Y44" s="29"/>
      <c r="Z44" s="29"/>
      <c r="AA44" s="29"/>
      <c r="AB44" s="29"/>
      <c r="AC44" s="29"/>
      <c r="AD44" s="30"/>
    </row>
    <row r="45" spans="1:30" x14ac:dyDescent="0.4">
      <c r="A45" s="102" t="str">
        <f>CONCATENATE("Lernfeld ",$H$2," : ")</f>
        <v xml:space="preserve">Lernfeld 0 : </v>
      </c>
      <c r="B45" s="103"/>
      <c r="C45" s="103"/>
      <c r="D45" s="103"/>
      <c r="E45" s="103"/>
      <c r="F45" s="103"/>
      <c r="G45" s="103"/>
      <c r="H45" s="103"/>
      <c r="I45" s="103"/>
      <c r="J45" s="103"/>
      <c r="K45" s="104"/>
      <c r="R45" s="84"/>
      <c r="S45" s="27"/>
      <c r="T45" s="27"/>
      <c r="U45" s="27"/>
      <c r="V45" s="27"/>
      <c r="W45" s="27"/>
      <c r="X45" s="27"/>
      <c r="Y45" s="27"/>
      <c r="Z45" s="27"/>
      <c r="AA45" s="27"/>
      <c r="AB45" s="27"/>
      <c r="AC45" s="27"/>
    </row>
    <row r="46" spans="1:30" ht="15" customHeight="1" x14ac:dyDescent="0.4">
      <c r="A46" s="105">
        <f>$H$3</f>
        <v>0</v>
      </c>
      <c r="B46" s="106"/>
      <c r="C46" s="106"/>
      <c r="D46" s="106"/>
      <c r="E46" s="106"/>
      <c r="F46" s="106"/>
      <c r="G46" s="106"/>
      <c r="H46" s="106"/>
      <c r="I46" s="106"/>
      <c r="J46" s="106"/>
      <c r="K46" s="107"/>
      <c r="R46" s="84"/>
      <c r="S46" s="27"/>
      <c r="T46" s="27"/>
      <c r="U46" s="27"/>
      <c r="V46" s="27"/>
      <c r="W46" s="27"/>
      <c r="X46" s="27"/>
      <c r="Y46" s="27"/>
      <c r="Z46" s="27"/>
      <c r="AA46" s="27"/>
      <c r="AB46" s="27"/>
      <c r="AC46" s="27"/>
    </row>
    <row r="47" spans="1:30" x14ac:dyDescent="0.4">
      <c r="A47" s="108"/>
      <c r="B47" s="109"/>
      <c r="C47" s="109"/>
      <c r="D47" s="109"/>
      <c r="E47" s="109"/>
      <c r="F47" s="109"/>
      <c r="G47" s="109"/>
      <c r="H47" s="109"/>
      <c r="I47" s="109"/>
      <c r="J47" s="109"/>
      <c r="K47" s="110"/>
      <c r="R47" s="84"/>
      <c r="S47" s="27"/>
      <c r="T47" s="27"/>
      <c r="U47" s="27"/>
      <c r="V47" s="27"/>
      <c r="W47" s="27"/>
      <c r="X47" s="27"/>
      <c r="Y47" s="27"/>
      <c r="Z47" s="27"/>
      <c r="AA47" s="27"/>
      <c r="AB47" s="27"/>
      <c r="AC47" s="27"/>
    </row>
    <row r="48" spans="1:30" x14ac:dyDescent="0.4">
      <c r="A48" s="99" t="str">
        <f>CONCATENATE("Lernsituation ",$H$2,".",$P$2," : ")</f>
        <v xml:space="preserve">Lernsituation 0.5 : </v>
      </c>
      <c r="B48" s="100"/>
      <c r="C48" s="100"/>
      <c r="D48" s="100"/>
      <c r="E48" s="100"/>
      <c r="F48" s="100"/>
      <c r="G48" s="100"/>
      <c r="H48" s="100"/>
      <c r="I48" s="100"/>
      <c r="J48" s="100"/>
      <c r="K48" s="101"/>
      <c r="R48" s="84"/>
      <c r="S48" s="27"/>
      <c r="T48" s="27"/>
      <c r="U48" s="27"/>
      <c r="V48" s="27"/>
      <c r="W48" s="27"/>
      <c r="X48" s="27"/>
      <c r="Y48" s="27"/>
      <c r="Z48" s="27"/>
      <c r="AA48" s="27"/>
      <c r="AB48" s="27"/>
      <c r="AC48" s="27"/>
    </row>
    <row r="49" spans="1:29" ht="15" customHeight="1" x14ac:dyDescent="0.4">
      <c r="A49" s="105" t="str">
        <f>$H$4</f>
        <v>-</v>
      </c>
      <c r="B49" s="106"/>
      <c r="C49" s="106"/>
      <c r="D49" s="106"/>
      <c r="E49" s="106"/>
      <c r="F49" s="106"/>
      <c r="G49" s="106"/>
      <c r="H49" s="106"/>
      <c r="I49" s="106"/>
      <c r="J49" s="106"/>
      <c r="K49" s="107"/>
      <c r="R49" s="84"/>
      <c r="S49" s="27"/>
      <c r="T49" s="27"/>
      <c r="U49" s="27"/>
      <c r="V49" s="27"/>
      <c r="W49" s="27"/>
      <c r="X49" s="27"/>
      <c r="Y49" s="27"/>
      <c r="Z49" s="27"/>
      <c r="AA49" s="27"/>
      <c r="AB49" s="27"/>
      <c r="AC49" s="27"/>
    </row>
    <row r="50" spans="1:29" x14ac:dyDescent="0.4">
      <c r="A50" s="108"/>
      <c r="B50" s="109"/>
      <c r="C50" s="109"/>
      <c r="D50" s="109"/>
      <c r="E50" s="109"/>
      <c r="F50" s="109"/>
      <c r="G50" s="109"/>
      <c r="H50" s="109"/>
      <c r="I50" s="109"/>
      <c r="J50" s="109"/>
      <c r="K50" s="110"/>
      <c r="R50" s="84"/>
      <c r="S50" s="27"/>
      <c r="T50" s="27"/>
      <c r="U50" s="27"/>
      <c r="V50" s="27"/>
      <c r="W50" s="27"/>
      <c r="X50" s="27"/>
      <c r="Y50" s="27"/>
      <c r="Z50" s="27"/>
      <c r="AA50" s="27"/>
      <c r="AB50" s="27"/>
      <c r="AC50" s="27"/>
    </row>
    <row r="51" spans="1:29" x14ac:dyDescent="0.4">
      <c r="A51" s="119" t="s">
        <v>37</v>
      </c>
      <c r="B51" s="120"/>
      <c r="C51" s="121" t="str">
        <f>$H$5</f>
        <v>-</v>
      </c>
      <c r="D51" s="113"/>
      <c r="E51" s="114"/>
      <c r="F51" s="119" t="s">
        <v>36</v>
      </c>
      <c r="G51" s="120"/>
      <c r="H51" s="113" t="str">
        <f>$N$5</f>
        <v>-</v>
      </c>
      <c r="I51" s="113"/>
      <c r="J51" s="113"/>
      <c r="K51" s="114"/>
      <c r="R51" s="84"/>
    </row>
    <row r="52" spans="1:29" ht="15" thickBot="1" x14ac:dyDescent="0.45">
      <c r="R52" s="84"/>
    </row>
    <row r="53" spans="1:29" x14ac:dyDescent="0.4">
      <c r="A53" s="97" t="s">
        <v>73</v>
      </c>
      <c r="B53" s="98"/>
      <c r="C53" s="61" t="s">
        <v>122</v>
      </c>
      <c r="D53" s="58"/>
      <c r="E53" s="58"/>
      <c r="F53" s="58"/>
      <c r="G53" s="58"/>
      <c r="H53" s="58"/>
      <c r="I53" s="58"/>
      <c r="J53" s="58"/>
      <c r="K53" s="58"/>
      <c r="L53" s="58"/>
      <c r="M53" s="64"/>
      <c r="N53" s="115" t="s">
        <v>121</v>
      </c>
      <c r="O53" s="115"/>
      <c r="P53" s="115"/>
      <c r="Q53" s="116"/>
      <c r="R53" s="85" t="s">
        <v>120</v>
      </c>
    </row>
    <row r="54" spans="1:29" x14ac:dyDescent="0.4">
      <c r="A54" s="146" t="s">
        <v>14</v>
      </c>
      <c r="B54" s="59" t="str">
        <f>B11</f>
        <v>MK1</v>
      </c>
      <c r="C54" s="134" t="str">
        <f>C11</f>
        <v>Die SuS entwickeln Kriterien, um den Einfluss zeitgemäßer Hard- und/oder Software beurteilen zu können.</v>
      </c>
      <c r="D54" s="134"/>
      <c r="E54" s="134"/>
      <c r="F54" s="134"/>
      <c r="G54" s="134"/>
      <c r="H54" s="134"/>
      <c r="I54" s="134"/>
      <c r="J54" s="134"/>
      <c r="K54" s="134"/>
      <c r="L54" s="134"/>
      <c r="M54" s="134"/>
      <c r="N54" s="134"/>
      <c r="O54" s="134"/>
      <c r="P54" s="134"/>
      <c r="Q54" s="134"/>
      <c r="R54" s="77">
        <f t="shared" ref="R54:R82" si="9">V11</f>
        <v>-1</v>
      </c>
    </row>
    <row r="55" spans="1:29" x14ac:dyDescent="0.4">
      <c r="A55" s="147"/>
      <c r="B55" s="7" t="str">
        <f t="shared" ref="B55:C70" si="10">B12</f>
        <v>MK2</v>
      </c>
      <c r="C55" s="112" t="str">
        <f>C12</f>
        <v>Die SuS reflektieren den Einfluss der genutzten Hard- und/oder Software auf ihre berufliche Tätigkeit.</v>
      </c>
      <c r="D55" s="112"/>
      <c r="E55" s="112"/>
      <c r="F55" s="112"/>
      <c r="G55" s="112"/>
      <c r="H55" s="112"/>
      <c r="I55" s="112"/>
      <c r="J55" s="112"/>
      <c r="K55" s="112"/>
      <c r="L55" s="112"/>
      <c r="M55" s="112"/>
      <c r="N55" s="112"/>
      <c r="O55" s="112"/>
      <c r="P55" s="112"/>
      <c r="Q55" s="112"/>
      <c r="R55" s="78">
        <f t="shared" si="9"/>
        <v>-1</v>
      </c>
    </row>
    <row r="56" spans="1:29" x14ac:dyDescent="0.4">
      <c r="A56" s="147"/>
      <c r="B56" s="7" t="str">
        <f t="shared" si="10"/>
        <v>MK3</v>
      </c>
      <c r="C56" s="112" t="str">
        <f>C13</f>
        <v>Die SuS reflektieren den gesellschaftlichen Einfluss der genutzten Hard- und/oder Software.</v>
      </c>
      <c r="D56" s="112"/>
      <c r="E56" s="112"/>
      <c r="F56" s="112"/>
      <c r="G56" s="112"/>
      <c r="H56" s="112"/>
      <c r="I56" s="112"/>
      <c r="J56" s="112"/>
      <c r="K56" s="112"/>
      <c r="L56" s="112"/>
      <c r="M56" s="112"/>
      <c r="N56" s="112"/>
      <c r="O56" s="112"/>
      <c r="P56" s="112"/>
      <c r="Q56" s="112"/>
      <c r="R56" s="78">
        <f t="shared" si="9"/>
        <v>-1</v>
      </c>
    </row>
    <row r="57" spans="1:29" x14ac:dyDescent="0.4">
      <c r="A57" s="147"/>
      <c r="B57" s="7" t="str">
        <f t="shared" si="10"/>
        <v>MK4</v>
      </c>
      <c r="C57" s="112" t="str">
        <f>C14</f>
        <v>Die SuS reflektieren den Einfluss der genutzten Hard- und/oder Software auf ihre persönliche Lebenswelt.</v>
      </c>
      <c r="D57" s="112"/>
      <c r="E57" s="112"/>
      <c r="F57" s="112"/>
      <c r="G57" s="112"/>
      <c r="H57" s="112"/>
      <c r="I57" s="112"/>
      <c r="J57" s="112"/>
      <c r="K57" s="112"/>
      <c r="L57" s="112"/>
      <c r="M57" s="112"/>
      <c r="N57" s="112"/>
      <c r="O57" s="112"/>
      <c r="P57" s="112"/>
      <c r="Q57" s="112"/>
      <c r="R57" s="78">
        <f t="shared" si="9"/>
        <v>-1</v>
      </c>
    </row>
    <row r="58" spans="1:29" x14ac:dyDescent="0.4">
      <c r="A58" s="147"/>
      <c r="B58" s="7" t="str">
        <f t="shared" si="10"/>
        <v>MK5</v>
      </c>
      <c r="C58" s="112" t="str">
        <f>C15</f>
        <v>Die SuS thematisieren technische Gefahren und Risiken der genutzten Hard- und/oder Software.</v>
      </c>
      <c r="D58" s="112"/>
      <c r="E58" s="112"/>
      <c r="F58" s="112"/>
      <c r="G58" s="112"/>
      <c r="H58" s="112"/>
      <c r="I58" s="112"/>
      <c r="J58" s="112"/>
      <c r="K58" s="112"/>
      <c r="L58" s="112"/>
      <c r="M58" s="112"/>
      <c r="N58" s="112"/>
      <c r="O58" s="112"/>
      <c r="P58" s="112"/>
      <c r="Q58" s="112"/>
      <c r="R58" s="78">
        <f t="shared" si="9"/>
        <v>-1</v>
      </c>
    </row>
    <row r="59" spans="1:29" x14ac:dyDescent="0.4">
      <c r="A59" s="147"/>
      <c r="B59" s="7" t="str">
        <f t="shared" si="10"/>
        <v>MK6</v>
      </c>
      <c r="C59" s="112" t="str">
        <f t="shared" si="10"/>
        <v>Die SuS bewerten den Einsatz digitaler Medien aus dem Berufsfeld.</v>
      </c>
      <c r="D59" s="112"/>
      <c r="E59" s="112"/>
      <c r="F59" s="112"/>
      <c r="G59" s="112"/>
      <c r="H59" s="112"/>
      <c r="I59" s="112"/>
      <c r="J59" s="112"/>
      <c r="K59" s="112"/>
      <c r="L59" s="112"/>
      <c r="M59" s="112"/>
      <c r="N59" s="112"/>
      <c r="O59" s="112"/>
      <c r="P59" s="112"/>
      <c r="Q59" s="112"/>
      <c r="R59" s="78">
        <f t="shared" si="9"/>
        <v>-1</v>
      </c>
    </row>
    <row r="60" spans="1:29" x14ac:dyDescent="0.4">
      <c r="A60" s="147"/>
      <c r="B60" s="7" t="str">
        <f t="shared" si="10"/>
        <v>MK7</v>
      </c>
      <c r="C60" s="112" t="str">
        <f t="shared" si="10"/>
        <v>Die SuS reflektieren den Einsatz digitaler Medien zur Lernortkooperation und in anderen kooperativen Settings.</v>
      </c>
      <c r="D60" s="112"/>
      <c r="E60" s="112"/>
      <c r="F60" s="112"/>
      <c r="G60" s="112"/>
      <c r="H60" s="112"/>
      <c r="I60" s="112"/>
      <c r="J60" s="112"/>
      <c r="K60" s="112"/>
      <c r="L60" s="112"/>
      <c r="M60" s="112"/>
      <c r="N60" s="112"/>
      <c r="O60" s="112"/>
      <c r="P60" s="112"/>
      <c r="Q60" s="112"/>
      <c r="R60" s="78">
        <f t="shared" si="9"/>
        <v>-1</v>
      </c>
    </row>
    <row r="61" spans="1:29" x14ac:dyDescent="0.4">
      <c r="A61" s="147"/>
      <c r="B61" s="7" t="str">
        <f t="shared" si="10"/>
        <v>MK8</v>
      </c>
      <c r="C61" s="112">
        <f t="shared" si="10"/>
        <v>0</v>
      </c>
      <c r="D61" s="112"/>
      <c r="E61" s="112"/>
      <c r="F61" s="112"/>
      <c r="G61" s="112"/>
      <c r="H61" s="112"/>
      <c r="I61" s="112"/>
      <c r="J61" s="112"/>
      <c r="K61" s="112"/>
      <c r="L61" s="112"/>
      <c r="M61" s="112"/>
      <c r="N61" s="112"/>
      <c r="O61" s="112"/>
      <c r="P61" s="112"/>
      <c r="Q61" s="112"/>
      <c r="R61" s="78">
        <f t="shared" si="9"/>
        <v>-1</v>
      </c>
    </row>
    <row r="62" spans="1:29" ht="15" thickBot="1" x14ac:dyDescent="0.45">
      <c r="A62" s="148"/>
      <c r="B62" s="8" t="str">
        <f t="shared" si="10"/>
        <v>MK9</v>
      </c>
      <c r="C62" s="127">
        <f t="shared" si="10"/>
        <v>0</v>
      </c>
      <c r="D62" s="127"/>
      <c r="E62" s="127"/>
      <c r="F62" s="127"/>
      <c r="G62" s="127"/>
      <c r="H62" s="127"/>
      <c r="I62" s="127"/>
      <c r="J62" s="127"/>
      <c r="K62" s="127"/>
      <c r="L62" s="127"/>
      <c r="M62" s="127"/>
      <c r="N62" s="127"/>
      <c r="O62" s="127"/>
      <c r="P62" s="127"/>
      <c r="Q62" s="127"/>
      <c r="R62" s="79">
        <f t="shared" si="9"/>
        <v>-1</v>
      </c>
    </row>
    <row r="63" spans="1:29" x14ac:dyDescent="0.4">
      <c r="A63" s="131" t="s">
        <v>15</v>
      </c>
      <c r="B63" s="6" t="str">
        <f t="shared" si="10"/>
        <v>AK1</v>
      </c>
      <c r="C63" s="111" t="str">
        <f t="shared" si="10"/>
        <v>Die SuS nutzen digitale Quellen zur Informationsbeschaffung.</v>
      </c>
      <c r="D63" s="111"/>
      <c r="E63" s="111"/>
      <c r="F63" s="111"/>
      <c r="G63" s="111"/>
      <c r="H63" s="111"/>
      <c r="I63" s="111"/>
      <c r="J63" s="111"/>
      <c r="K63" s="111"/>
      <c r="L63" s="111"/>
      <c r="M63" s="111"/>
      <c r="N63" s="111"/>
      <c r="O63" s="111"/>
      <c r="P63" s="111"/>
      <c r="Q63" s="111"/>
      <c r="R63" s="80">
        <f t="shared" si="9"/>
        <v>-1</v>
      </c>
    </row>
    <row r="64" spans="1:29" x14ac:dyDescent="0.4">
      <c r="A64" s="132"/>
      <c r="B64" s="7" t="str">
        <f t="shared" si="10"/>
        <v>AK2</v>
      </c>
      <c r="C64" s="112" t="str">
        <f t="shared" si="10"/>
        <v>Die SuS greifen auf digitale Ressourcen von Ausbildungsbeteiligten zu.</v>
      </c>
      <c r="D64" s="112"/>
      <c r="E64" s="112"/>
      <c r="F64" s="112"/>
      <c r="G64" s="112"/>
      <c r="H64" s="112"/>
      <c r="I64" s="112"/>
      <c r="J64" s="112"/>
      <c r="K64" s="112"/>
      <c r="L64" s="112"/>
      <c r="M64" s="112"/>
      <c r="N64" s="112"/>
      <c r="O64" s="112"/>
      <c r="P64" s="112"/>
      <c r="Q64" s="112"/>
      <c r="R64" s="78">
        <f t="shared" si="9"/>
        <v>-1</v>
      </c>
    </row>
    <row r="65" spans="1:18" x14ac:dyDescent="0.4">
      <c r="A65" s="132"/>
      <c r="B65" s="7" t="str">
        <f t="shared" si="10"/>
        <v>AK3</v>
      </c>
      <c r="C65" s="112" t="str">
        <f t="shared" si="10"/>
        <v>Die SuS verwenden zeitgemäße fachbereichsspezifische Software und Softwareumgebungen.</v>
      </c>
      <c r="D65" s="112"/>
      <c r="E65" s="112"/>
      <c r="F65" s="112"/>
      <c r="G65" s="112"/>
      <c r="H65" s="112"/>
      <c r="I65" s="112"/>
      <c r="J65" s="112"/>
      <c r="K65" s="112"/>
      <c r="L65" s="112"/>
      <c r="M65" s="112"/>
      <c r="N65" s="112"/>
      <c r="O65" s="112"/>
      <c r="P65" s="112"/>
      <c r="Q65" s="112"/>
      <c r="R65" s="78">
        <f t="shared" si="9"/>
        <v>-1</v>
      </c>
    </row>
    <row r="66" spans="1:18" x14ac:dyDescent="0.4">
      <c r="A66" s="132"/>
      <c r="B66" s="7" t="str">
        <f t="shared" si="10"/>
        <v>AK4</v>
      </c>
      <c r="C66" s="112" t="str">
        <f t="shared" si="10"/>
        <v>Die SuS erstellen Präsentationen, Kalkulationen und Dokumentationen in zeitgemäßen Softwareumgebungen.</v>
      </c>
      <c r="D66" s="112"/>
      <c r="E66" s="112"/>
      <c r="F66" s="112"/>
      <c r="G66" s="112"/>
      <c r="H66" s="112"/>
      <c r="I66" s="112"/>
      <c r="J66" s="112"/>
      <c r="K66" s="112"/>
      <c r="L66" s="112"/>
      <c r="M66" s="112"/>
      <c r="N66" s="112"/>
      <c r="O66" s="112"/>
      <c r="P66" s="112"/>
      <c r="Q66" s="112"/>
      <c r="R66" s="78">
        <f t="shared" si="9"/>
        <v>-1</v>
      </c>
    </row>
    <row r="67" spans="1:18" x14ac:dyDescent="0.4">
      <c r="A67" s="132"/>
      <c r="B67" s="7" t="str">
        <f t="shared" si="10"/>
        <v>AK5</v>
      </c>
      <c r="C67" s="112" t="str">
        <f t="shared" si="10"/>
        <v>Die SuS setzen berufs- bzw. fachbereichsspezifische Hardware ein.</v>
      </c>
      <c r="D67" s="112"/>
      <c r="E67" s="112"/>
      <c r="F67" s="112"/>
      <c r="G67" s="112"/>
      <c r="H67" s="112"/>
      <c r="I67" s="112"/>
      <c r="J67" s="112"/>
      <c r="K67" s="112"/>
      <c r="L67" s="112"/>
      <c r="M67" s="112"/>
      <c r="N67" s="112"/>
      <c r="O67" s="112"/>
      <c r="P67" s="112"/>
      <c r="Q67" s="112"/>
      <c r="R67" s="78">
        <f t="shared" si="9"/>
        <v>-1</v>
      </c>
    </row>
    <row r="68" spans="1:18" x14ac:dyDescent="0.4">
      <c r="A68" s="132"/>
      <c r="B68" s="7" t="str">
        <f t="shared" si="10"/>
        <v>AK6</v>
      </c>
      <c r="C68" s="112" t="str">
        <f t="shared" si="10"/>
        <v>Die SuS setzen zeitgemäße Hardware oder technologische Treiber ein.</v>
      </c>
      <c r="D68" s="112"/>
      <c r="E68" s="112"/>
      <c r="F68" s="112"/>
      <c r="G68" s="112"/>
      <c r="H68" s="112"/>
      <c r="I68" s="112"/>
      <c r="J68" s="112"/>
      <c r="K68" s="112"/>
      <c r="L68" s="112"/>
      <c r="M68" s="112"/>
      <c r="N68" s="112"/>
      <c r="O68" s="112"/>
      <c r="P68" s="112"/>
      <c r="Q68" s="112"/>
      <c r="R68" s="78">
        <f t="shared" si="9"/>
        <v>-1</v>
      </c>
    </row>
    <row r="69" spans="1:18" x14ac:dyDescent="0.4">
      <c r="A69" s="132"/>
      <c r="B69" s="7" t="str">
        <f t="shared" si="10"/>
        <v>AK7</v>
      </c>
      <c r="C69" s="112" t="str">
        <f t="shared" si="10"/>
        <v>Die SuS wandeln Daten in unterschiedliche digitale Formate um.</v>
      </c>
      <c r="D69" s="112"/>
      <c r="E69" s="112"/>
      <c r="F69" s="112"/>
      <c r="G69" s="112"/>
      <c r="H69" s="112"/>
      <c r="I69" s="112"/>
      <c r="J69" s="112"/>
      <c r="K69" s="112"/>
      <c r="L69" s="112"/>
      <c r="M69" s="112"/>
      <c r="N69" s="112"/>
      <c r="O69" s="112"/>
      <c r="P69" s="112"/>
      <c r="Q69" s="112"/>
      <c r="R69" s="78">
        <f t="shared" si="9"/>
        <v>-1</v>
      </c>
    </row>
    <row r="70" spans="1:18" x14ac:dyDescent="0.4">
      <c r="A70" s="132"/>
      <c r="B70" s="7" t="str">
        <f t="shared" si="10"/>
        <v>AK8</v>
      </c>
      <c r="C70" s="112" t="str">
        <f t="shared" si="10"/>
        <v xml:space="preserve">Die SuS gewährleisten den Datenaustausch zwischen unterschiedlichen Systemen. </v>
      </c>
      <c r="D70" s="112"/>
      <c r="E70" s="112"/>
      <c r="F70" s="112"/>
      <c r="G70" s="112"/>
      <c r="H70" s="112"/>
      <c r="I70" s="112"/>
      <c r="J70" s="112"/>
      <c r="K70" s="112"/>
      <c r="L70" s="112"/>
      <c r="M70" s="112"/>
      <c r="N70" s="112"/>
      <c r="O70" s="112"/>
      <c r="P70" s="112"/>
      <c r="Q70" s="112"/>
      <c r="R70" s="78">
        <f t="shared" si="9"/>
        <v>-1</v>
      </c>
    </row>
    <row r="71" spans="1:18" x14ac:dyDescent="0.4">
      <c r="A71" s="132"/>
      <c r="B71" s="7" t="str">
        <f t="shared" ref="B71:C82" si="11">B28</f>
        <v>AK9</v>
      </c>
      <c r="C71" s="112" t="str">
        <f t="shared" si="11"/>
        <v>Die SuS nutzen Groupware als kooperative Unterrichtsform.</v>
      </c>
      <c r="D71" s="112"/>
      <c r="E71" s="112"/>
      <c r="F71" s="112"/>
      <c r="G71" s="112"/>
      <c r="H71" s="112"/>
      <c r="I71" s="112"/>
      <c r="J71" s="112"/>
      <c r="K71" s="112"/>
      <c r="L71" s="112"/>
      <c r="M71" s="112"/>
      <c r="N71" s="112"/>
      <c r="O71" s="112"/>
      <c r="P71" s="112"/>
      <c r="Q71" s="112"/>
      <c r="R71" s="78">
        <f t="shared" si="9"/>
        <v>-1</v>
      </c>
    </row>
    <row r="72" spans="1:18" x14ac:dyDescent="0.4">
      <c r="A72" s="132"/>
      <c r="B72" s="7" t="str">
        <f t="shared" si="11"/>
        <v>AK10</v>
      </c>
      <c r="C72" s="112">
        <f t="shared" si="11"/>
        <v>0</v>
      </c>
      <c r="D72" s="112"/>
      <c r="E72" s="112"/>
      <c r="F72" s="112"/>
      <c r="G72" s="112"/>
      <c r="H72" s="112"/>
      <c r="I72" s="112"/>
      <c r="J72" s="112"/>
      <c r="K72" s="112"/>
      <c r="L72" s="112"/>
      <c r="M72" s="112"/>
      <c r="N72" s="112"/>
      <c r="O72" s="112"/>
      <c r="P72" s="112"/>
      <c r="Q72" s="112"/>
      <c r="R72" s="78">
        <f t="shared" si="9"/>
        <v>-1</v>
      </c>
    </row>
    <row r="73" spans="1:18" ht="15" thickBot="1" x14ac:dyDescent="0.45">
      <c r="A73" s="133"/>
      <c r="B73" s="8" t="str">
        <f t="shared" si="11"/>
        <v>AK11</v>
      </c>
      <c r="C73" s="127">
        <f t="shared" si="11"/>
        <v>0</v>
      </c>
      <c r="D73" s="127"/>
      <c r="E73" s="127"/>
      <c r="F73" s="127"/>
      <c r="G73" s="127"/>
      <c r="H73" s="127"/>
      <c r="I73" s="127"/>
      <c r="J73" s="127"/>
      <c r="K73" s="127"/>
      <c r="L73" s="127"/>
      <c r="M73" s="127"/>
      <c r="N73" s="127"/>
      <c r="O73" s="127"/>
      <c r="P73" s="127"/>
      <c r="Q73" s="127"/>
      <c r="R73" s="79">
        <f t="shared" si="9"/>
        <v>-1</v>
      </c>
    </row>
    <row r="74" spans="1:18" x14ac:dyDescent="0.4">
      <c r="A74" s="128" t="s">
        <v>16</v>
      </c>
      <c r="B74" s="6" t="str">
        <f t="shared" si="11"/>
        <v>IG1</v>
      </c>
      <c r="C74" s="111" t="str">
        <f t="shared" si="11"/>
        <v>Die SuS berücksichtigen die Anforderungen des Urheberrechts mit Lizenz- und Nutzungsrechten.</v>
      </c>
      <c r="D74" s="111"/>
      <c r="E74" s="111"/>
      <c r="F74" s="111"/>
      <c r="G74" s="111"/>
      <c r="H74" s="111"/>
      <c r="I74" s="111"/>
      <c r="J74" s="111"/>
      <c r="K74" s="111"/>
      <c r="L74" s="111"/>
      <c r="M74" s="111"/>
      <c r="N74" s="111"/>
      <c r="O74" s="111"/>
      <c r="P74" s="111"/>
      <c r="Q74" s="111"/>
      <c r="R74" s="80">
        <f t="shared" si="9"/>
        <v>-1</v>
      </c>
    </row>
    <row r="75" spans="1:18" x14ac:dyDescent="0.4">
      <c r="A75" s="129"/>
      <c r="B75" s="7" t="str">
        <f t="shared" si="11"/>
        <v>IG2</v>
      </c>
      <c r="C75" s="112" t="str">
        <f t="shared" si="11"/>
        <v>Die SuS setzen Anforderungen an Datensicherheit um.</v>
      </c>
      <c r="D75" s="112"/>
      <c r="E75" s="112"/>
      <c r="F75" s="112"/>
      <c r="G75" s="112"/>
      <c r="H75" s="112"/>
      <c r="I75" s="112"/>
      <c r="J75" s="112"/>
      <c r="K75" s="112"/>
      <c r="L75" s="112"/>
      <c r="M75" s="112"/>
      <c r="N75" s="112"/>
      <c r="O75" s="112"/>
      <c r="P75" s="112"/>
      <c r="Q75" s="112"/>
      <c r="R75" s="78">
        <f t="shared" si="9"/>
        <v>-1</v>
      </c>
    </row>
    <row r="76" spans="1:18" x14ac:dyDescent="0.4">
      <c r="A76" s="129"/>
      <c r="B76" s="7" t="str">
        <f t="shared" si="11"/>
        <v>IG3</v>
      </c>
      <c r="C76" s="112" t="str">
        <f t="shared" si="11"/>
        <v>Die SuS setzen Anforderungen des Datenschutzes um.</v>
      </c>
      <c r="D76" s="112"/>
      <c r="E76" s="112"/>
      <c r="F76" s="112"/>
      <c r="G76" s="112"/>
      <c r="H76" s="112"/>
      <c r="I76" s="112"/>
      <c r="J76" s="112"/>
      <c r="K76" s="112"/>
      <c r="L76" s="112"/>
      <c r="M76" s="112"/>
      <c r="N76" s="112"/>
      <c r="O76" s="112"/>
      <c r="P76" s="112"/>
      <c r="Q76" s="112"/>
      <c r="R76" s="78">
        <f t="shared" si="9"/>
        <v>-1</v>
      </c>
    </row>
    <row r="77" spans="1:18" x14ac:dyDescent="0.4">
      <c r="A77" s="129"/>
      <c r="B77" s="7" t="str">
        <f t="shared" si="11"/>
        <v>IG4</v>
      </c>
      <c r="C77" s="112" t="str">
        <f t="shared" si="11"/>
        <v>Die SuS setzen algorithmische Problemlösungsstrategien für das Verständnis von Softwareentwicklung ein.</v>
      </c>
      <c r="D77" s="112"/>
      <c r="E77" s="112"/>
      <c r="F77" s="112"/>
      <c r="G77" s="112"/>
      <c r="H77" s="112"/>
      <c r="I77" s="112"/>
      <c r="J77" s="112"/>
      <c r="K77" s="112"/>
      <c r="L77" s="112"/>
      <c r="M77" s="112"/>
      <c r="N77" s="112"/>
      <c r="O77" s="112"/>
      <c r="P77" s="112"/>
      <c r="Q77" s="112"/>
      <c r="R77" s="78">
        <f t="shared" si="9"/>
        <v>-1</v>
      </c>
    </row>
    <row r="78" spans="1:18" x14ac:dyDescent="0.4">
      <c r="A78" s="129"/>
      <c r="B78" s="7" t="str">
        <f t="shared" si="11"/>
        <v>IG5</v>
      </c>
      <c r="C78" s="112" t="str">
        <f t="shared" si="11"/>
        <v>Die SuS konfigurieren Hard- und/oder Software für Arbeits- und Geschäftsprozesse.</v>
      </c>
      <c r="D78" s="112"/>
      <c r="E78" s="112"/>
      <c r="F78" s="112"/>
      <c r="G78" s="112"/>
      <c r="H78" s="112"/>
      <c r="I78" s="112"/>
      <c r="J78" s="112"/>
      <c r="K78" s="112"/>
      <c r="L78" s="112"/>
      <c r="M78" s="112"/>
      <c r="N78" s="112"/>
      <c r="O78" s="112"/>
      <c r="P78" s="112"/>
      <c r="Q78" s="112"/>
      <c r="R78" s="78">
        <f t="shared" si="9"/>
        <v>-1</v>
      </c>
    </row>
    <row r="79" spans="1:18" x14ac:dyDescent="0.4">
      <c r="A79" s="129"/>
      <c r="B79" s="7" t="str">
        <f t="shared" si="11"/>
        <v>IG6</v>
      </c>
      <c r="C79" s="112" t="str">
        <f t="shared" si="11"/>
        <v>Die SuS nehmen individuelle Konfigurationen an Hard- und/oder Software vor.</v>
      </c>
      <c r="D79" s="112"/>
      <c r="E79" s="112"/>
      <c r="F79" s="112"/>
      <c r="G79" s="112"/>
      <c r="H79" s="112"/>
      <c r="I79" s="112"/>
      <c r="J79" s="112"/>
      <c r="K79" s="112"/>
      <c r="L79" s="112"/>
      <c r="M79" s="112"/>
      <c r="N79" s="112"/>
      <c r="O79" s="112"/>
      <c r="P79" s="112"/>
      <c r="Q79" s="112"/>
      <c r="R79" s="78">
        <f t="shared" si="9"/>
        <v>-1</v>
      </c>
    </row>
    <row r="80" spans="1:18" x14ac:dyDescent="0.4">
      <c r="A80" s="129"/>
      <c r="B80" s="7" t="str">
        <f t="shared" si="11"/>
        <v>IG7</v>
      </c>
      <c r="C80" s="112" t="str">
        <f t="shared" si="11"/>
        <v>Die SuS analysieren  Aufbau,  Kommunikation und Funktionsweise vernetzter Systeme.</v>
      </c>
      <c r="D80" s="112"/>
      <c r="E80" s="112"/>
      <c r="F80" s="112"/>
      <c r="G80" s="112"/>
      <c r="H80" s="112"/>
      <c r="I80" s="112"/>
      <c r="J80" s="112"/>
      <c r="K80" s="112"/>
      <c r="L80" s="112"/>
      <c r="M80" s="112"/>
      <c r="N80" s="112"/>
      <c r="O80" s="112"/>
      <c r="P80" s="112"/>
      <c r="Q80" s="112"/>
      <c r="R80" s="78">
        <f t="shared" si="9"/>
        <v>-1</v>
      </c>
    </row>
    <row r="81" spans="1:18" x14ac:dyDescent="0.4">
      <c r="A81" s="129"/>
      <c r="B81" s="7" t="str">
        <f t="shared" si="11"/>
        <v>IG8</v>
      </c>
      <c r="C81" s="112">
        <f t="shared" si="11"/>
        <v>0</v>
      </c>
      <c r="D81" s="112"/>
      <c r="E81" s="112"/>
      <c r="F81" s="112"/>
      <c r="G81" s="112"/>
      <c r="H81" s="112"/>
      <c r="I81" s="112"/>
      <c r="J81" s="112"/>
      <c r="K81" s="112"/>
      <c r="L81" s="112"/>
      <c r="M81" s="112"/>
      <c r="N81" s="112"/>
      <c r="O81" s="112"/>
      <c r="P81" s="112"/>
      <c r="Q81" s="112"/>
      <c r="R81" s="78">
        <f t="shared" si="9"/>
        <v>-1</v>
      </c>
    </row>
    <row r="82" spans="1:18" ht="15" thickBot="1" x14ac:dyDescent="0.45">
      <c r="A82" s="130"/>
      <c r="B82" s="8" t="str">
        <f t="shared" si="11"/>
        <v>IG9</v>
      </c>
      <c r="C82" s="127">
        <f t="shared" si="11"/>
        <v>0</v>
      </c>
      <c r="D82" s="127"/>
      <c r="E82" s="127"/>
      <c r="F82" s="127"/>
      <c r="G82" s="127"/>
      <c r="H82" s="127"/>
      <c r="I82" s="127"/>
      <c r="J82" s="127"/>
      <c r="K82" s="127"/>
      <c r="L82" s="127"/>
      <c r="M82" s="127"/>
      <c r="N82" s="127"/>
      <c r="O82" s="127"/>
      <c r="P82" s="127"/>
      <c r="Q82" s="127"/>
      <c r="R82" s="79">
        <f t="shared" si="9"/>
        <v>-1</v>
      </c>
    </row>
    <row r="83" spans="1:18" ht="12" customHeight="1" x14ac:dyDescent="0.4">
      <c r="R83" s="16" t="str">
        <f ca="1">MID(CELL("Dateiname"),SEARCH("[",CELL("Dateiname"))+1,SEARCH("]",CELL("Dateiname"))-SEARCH("[",CELL("Dateiname"))-1)</f>
        <v>Tool_Ver_J final.xlsx</v>
      </c>
    </row>
    <row r="84" spans="1:18" x14ac:dyDescent="0.4">
      <c r="A84" s="102" t="s">
        <v>5</v>
      </c>
      <c r="B84" s="103"/>
      <c r="C84" s="103"/>
      <c r="D84" s="103"/>
      <c r="E84" s="103"/>
      <c r="F84" s="103"/>
      <c r="G84" s="103"/>
      <c r="H84" s="103"/>
      <c r="I84" s="103"/>
      <c r="J84" s="103"/>
      <c r="K84" s="104"/>
      <c r="Q84" s="4"/>
      <c r="R84" s="5"/>
    </row>
    <row r="85" spans="1:18" x14ac:dyDescent="0.4">
      <c r="A85" s="105">
        <f>$H$1</f>
        <v>0</v>
      </c>
      <c r="B85" s="106"/>
      <c r="C85" s="106"/>
      <c r="D85" s="106"/>
      <c r="E85" s="106"/>
      <c r="F85" s="106"/>
      <c r="G85" s="106"/>
      <c r="H85" s="106"/>
      <c r="I85" s="106"/>
      <c r="J85" s="106"/>
      <c r="K85" s="107"/>
      <c r="Q85" s="4"/>
      <c r="R85" s="5"/>
    </row>
    <row r="86" spans="1:18" x14ac:dyDescent="0.4">
      <c r="A86" s="108"/>
      <c r="B86" s="109"/>
      <c r="C86" s="109"/>
      <c r="D86" s="109"/>
      <c r="E86" s="109"/>
      <c r="F86" s="109"/>
      <c r="G86" s="109"/>
      <c r="H86" s="109"/>
      <c r="I86" s="109"/>
      <c r="J86" s="109"/>
      <c r="K86" s="110"/>
      <c r="Q86" s="4"/>
      <c r="R86" s="5"/>
    </row>
    <row r="87" spans="1:18" x14ac:dyDescent="0.4">
      <c r="A87" s="102" t="str">
        <f>CONCATENATE("Lernfeld ",$H$2," : ")</f>
        <v xml:space="preserve">Lernfeld 0 : </v>
      </c>
      <c r="B87" s="103"/>
      <c r="C87" s="103"/>
      <c r="D87" s="103"/>
      <c r="E87" s="103"/>
      <c r="F87" s="103"/>
      <c r="G87" s="103"/>
      <c r="H87" s="103"/>
      <c r="I87" s="103"/>
      <c r="J87" s="103"/>
      <c r="K87" s="104"/>
    </row>
    <row r="88" spans="1:18" x14ac:dyDescent="0.4">
      <c r="A88" s="105">
        <f>$H$3</f>
        <v>0</v>
      </c>
      <c r="B88" s="106"/>
      <c r="C88" s="106"/>
      <c r="D88" s="106"/>
      <c r="E88" s="106"/>
      <c r="F88" s="106"/>
      <c r="G88" s="106"/>
      <c r="H88" s="106"/>
      <c r="I88" s="106"/>
      <c r="J88" s="106"/>
      <c r="K88" s="107"/>
    </row>
    <row r="89" spans="1:18" ht="15" customHeight="1" x14ac:dyDescent="0.4">
      <c r="A89" s="108"/>
      <c r="B89" s="109"/>
      <c r="C89" s="109"/>
      <c r="D89" s="109"/>
      <c r="E89" s="109"/>
      <c r="F89" s="109"/>
      <c r="G89" s="109"/>
      <c r="H89" s="109"/>
      <c r="I89" s="109"/>
      <c r="J89" s="109"/>
      <c r="K89" s="110"/>
    </row>
    <row r="90" spans="1:18" x14ac:dyDescent="0.4">
      <c r="A90" s="99" t="str">
        <f>CONCATENATE("Lernsituation ",$H$2,".",$P$2," : ")</f>
        <v xml:space="preserve">Lernsituation 0.5 : </v>
      </c>
      <c r="B90" s="100"/>
      <c r="C90" s="100"/>
      <c r="D90" s="100"/>
      <c r="E90" s="100"/>
      <c r="F90" s="100"/>
      <c r="G90" s="100"/>
      <c r="H90" s="100"/>
      <c r="I90" s="100"/>
      <c r="J90" s="100"/>
      <c r="K90" s="101"/>
    </row>
    <row r="91" spans="1:18" x14ac:dyDescent="0.4">
      <c r="A91" s="105" t="str">
        <f>$H$4</f>
        <v>-</v>
      </c>
      <c r="B91" s="106"/>
      <c r="C91" s="106"/>
      <c r="D91" s="106"/>
      <c r="E91" s="106"/>
      <c r="F91" s="106"/>
      <c r="G91" s="106"/>
      <c r="H91" s="106"/>
      <c r="I91" s="106"/>
      <c r="J91" s="106"/>
      <c r="K91" s="107"/>
    </row>
    <row r="92" spans="1:18" x14ac:dyDescent="0.4">
      <c r="A92" s="108"/>
      <c r="B92" s="109"/>
      <c r="C92" s="109"/>
      <c r="D92" s="109"/>
      <c r="E92" s="109"/>
      <c r="F92" s="109"/>
      <c r="G92" s="109"/>
      <c r="H92" s="109"/>
      <c r="I92" s="109"/>
      <c r="J92" s="109"/>
      <c r="K92" s="110"/>
    </row>
    <row r="93" spans="1:18" ht="15" thickBot="1" x14ac:dyDescent="0.45">
      <c r="A93" s="119" t="s">
        <v>37</v>
      </c>
      <c r="B93" s="120"/>
      <c r="C93" s="121" t="str">
        <f>$H$5</f>
        <v>-</v>
      </c>
      <c r="D93" s="113"/>
      <c r="E93" s="114"/>
      <c r="F93" s="119" t="s">
        <v>36</v>
      </c>
      <c r="G93" s="120"/>
      <c r="H93" s="113" t="str">
        <f>$N$5</f>
        <v>-</v>
      </c>
      <c r="I93" s="113"/>
      <c r="J93" s="113"/>
      <c r="K93" s="114"/>
    </row>
    <row r="94" spans="1:18" ht="25.5" customHeight="1" thickBot="1" x14ac:dyDescent="0.75">
      <c r="A94" s="94" t="s">
        <v>80</v>
      </c>
      <c r="B94" s="95"/>
      <c r="C94" s="95"/>
      <c r="D94" s="95"/>
      <c r="E94" s="95"/>
      <c r="F94" s="95"/>
      <c r="G94" s="95"/>
      <c r="H94" s="95"/>
      <c r="I94" s="95"/>
      <c r="J94" s="95"/>
      <c r="K94" s="95"/>
      <c r="L94" s="95"/>
      <c r="M94" s="95"/>
      <c r="N94" s="95"/>
      <c r="O94" s="95"/>
      <c r="P94" s="95"/>
      <c r="Q94" s="95"/>
      <c r="R94" s="96"/>
    </row>
    <row r="95" spans="1:18" ht="187.5" customHeight="1" thickBot="1" x14ac:dyDescent="0.45">
      <c r="A95" s="12" t="s">
        <v>14</v>
      </c>
      <c r="B95" s="117" t="str">
        <f>IF(PRODUCT($U$11:$U$39),AA19,"")</f>
        <v/>
      </c>
      <c r="C95" s="117"/>
      <c r="D95" s="117"/>
      <c r="E95" s="117"/>
      <c r="F95" s="117"/>
      <c r="G95" s="117"/>
      <c r="H95" s="117"/>
      <c r="I95" s="117"/>
      <c r="J95" s="117"/>
      <c r="K95" s="117"/>
      <c r="L95" s="117"/>
      <c r="M95" s="117"/>
      <c r="N95" s="117"/>
      <c r="O95" s="117"/>
      <c r="P95" s="117"/>
      <c r="Q95" s="117"/>
      <c r="R95" s="118"/>
    </row>
    <row r="96" spans="1:18" ht="187.5" customHeight="1" thickBot="1" x14ac:dyDescent="0.45">
      <c r="A96" s="13" t="s">
        <v>15</v>
      </c>
      <c r="B96" s="117" t="str">
        <f>IF(PRODUCT($U$11:$U$39),AA30,"")</f>
        <v/>
      </c>
      <c r="C96" s="117"/>
      <c r="D96" s="117"/>
      <c r="E96" s="117"/>
      <c r="F96" s="117"/>
      <c r="G96" s="117"/>
      <c r="H96" s="117"/>
      <c r="I96" s="117"/>
      <c r="J96" s="117"/>
      <c r="K96" s="117"/>
      <c r="L96" s="117"/>
      <c r="M96" s="117"/>
      <c r="N96" s="117"/>
      <c r="O96" s="117"/>
      <c r="P96" s="117"/>
      <c r="Q96" s="117"/>
      <c r="R96" s="118"/>
    </row>
    <row r="97" spans="1:55" ht="187.5" customHeight="1" thickBot="1" x14ac:dyDescent="0.45">
      <c r="A97" s="14" t="s">
        <v>16</v>
      </c>
      <c r="B97" s="117" t="str">
        <f>IF(PRODUCT($U$11:$U$39),AA39,"")</f>
        <v/>
      </c>
      <c r="C97" s="117"/>
      <c r="D97" s="117"/>
      <c r="E97" s="117"/>
      <c r="F97" s="117"/>
      <c r="G97" s="117"/>
      <c r="H97" s="117"/>
      <c r="I97" s="117"/>
      <c r="J97" s="117"/>
      <c r="K97" s="117"/>
      <c r="L97" s="117"/>
      <c r="M97" s="117"/>
      <c r="N97" s="117"/>
      <c r="O97" s="117"/>
      <c r="P97" s="117"/>
      <c r="Q97" s="117"/>
      <c r="R97" s="118"/>
    </row>
    <row r="98" spans="1:55" s="35" customFormat="1" ht="9.9" customHeight="1" x14ac:dyDescent="0.3">
      <c r="R98" s="16" t="str">
        <f ca="1">MID(CELL("Dateiname"),SEARCH("[",CELL("Dateiname"))+1,SEARCH("]",CELL("Dateiname"))-SEARCH("[",CELL("Dateiname"))-1)</f>
        <v>Tool_Ver_J final.xlsx</v>
      </c>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6"/>
      <c r="AY98" s="36"/>
      <c r="AZ98" s="36"/>
      <c r="BA98" s="36"/>
      <c r="BB98" s="36"/>
      <c r="BC98" s="36"/>
    </row>
    <row r="99" spans="1:55" x14ac:dyDescent="0.4">
      <c r="A99" s="102" t="s">
        <v>5</v>
      </c>
      <c r="B99" s="103"/>
      <c r="C99" s="103"/>
      <c r="D99" s="103"/>
      <c r="E99" s="103"/>
      <c r="F99" s="103"/>
      <c r="G99" s="103"/>
      <c r="H99" s="103"/>
      <c r="I99" s="103"/>
      <c r="J99" s="103"/>
      <c r="K99" s="104"/>
      <c r="Q99" s="4"/>
      <c r="R99" s="5"/>
    </row>
    <row r="100" spans="1:55" x14ac:dyDescent="0.4">
      <c r="A100" s="105">
        <f>$H$1</f>
        <v>0</v>
      </c>
      <c r="B100" s="106"/>
      <c r="C100" s="106"/>
      <c r="D100" s="106"/>
      <c r="E100" s="106"/>
      <c r="F100" s="106"/>
      <c r="G100" s="106"/>
      <c r="H100" s="106"/>
      <c r="I100" s="106"/>
      <c r="J100" s="106"/>
      <c r="K100" s="107"/>
      <c r="Q100" s="4"/>
      <c r="R100" s="5"/>
    </row>
    <row r="101" spans="1:55" x14ac:dyDescent="0.4">
      <c r="A101" s="108"/>
      <c r="B101" s="109"/>
      <c r="C101" s="109"/>
      <c r="D101" s="109"/>
      <c r="E101" s="109"/>
      <c r="F101" s="109"/>
      <c r="G101" s="109"/>
      <c r="H101" s="109"/>
      <c r="I101" s="109"/>
      <c r="J101" s="109"/>
      <c r="K101" s="110"/>
      <c r="Q101" s="4"/>
      <c r="R101" s="5"/>
    </row>
    <row r="102" spans="1:55" x14ac:dyDescent="0.4">
      <c r="A102" s="102" t="str">
        <f>CONCATENATE("Lernfeld ",$H$2," : ")</f>
        <v xml:space="preserve">Lernfeld 0 : </v>
      </c>
      <c r="B102" s="103"/>
      <c r="C102" s="103"/>
      <c r="D102" s="103"/>
      <c r="E102" s="103"/>
      <c r="F102" s="103"/>
      <c r="G102" s="103"/>
      <c r="H102" s="103"/>
      <c r="I102" s="103"/>
      <c r="J102" s="103"/>
      <c r="K102" s="104"/>
    </row>
    <row r="103" spans="1:55" x14ac:dyDescent="0.4">
      <c r="A103" s="105">
        <f>$H$3</f>
        <v>0</v>
      </c>
      <c r="B103" s="106"/>
      <c r="C103" s="106"/>
      <c r="D103" s="106"/>
      <c r="E103" s="106"/>
      <c r="F103" s="106"/>
      <c r="G103" s="106"/>
      <c r="H103" s="106"/>
      <c r="I103" s="106"/>
      <c r="J103" s="106"/>
      <c r="K103" s="107"/>
    </row>
    <row r="104" spans="1:55" ht="15" customHeight="1" x14ac:dyDescent="0.4">
      <c r="A104" s="108"/>
      <c r="B104" s="109"/>
      <c r="C104" s="109"/>
      <c r="D104" s="109"/>
      <c r="E104" s="109"/>
      <c r="F104" s="109"/>
      <c r="G104" s="109"/>
      <c r="H104" s="109"/>
      <c r="I104" s="109"/>
      <c r="J104" s="109"/>
      <c r="K104" s="110"/>
    </row>
    <row r="105" spans="1:55" x14ac:dyDescent="0.4">
      <c r="A105" s="99" t="str">
        <f>CONCATENATE("Lernsituation ",$H$2,".",$P$2," : ")</f>
        <v xml:space="preserve">Lernsituation 0.5 : </v>
      </c>
      <c r="B105" s="100"/>
      <c r="C105" s="100"/>
      <c r="D105" s="100"/>
      <c r="E105" s="100"/>
      <c r="F105" s="100"/>
      <c r="G105" s="100"/>
      <c r="H105" s="100"/>
      <c r="I105" s="100"/>
      <c r="J105" s="100"/>
      <c r="K105" s="101"/>
    </row>
    <row r="106" spans="1:55" x14ac:dyDescent="0.4">
      <c r="A106" s="105" t="str">
        <f>$H$4</f>
        <v>-</v>
      </c>
      <c r="B106" s="106"/>
      <c r="C106" s="106"/>
      <c r="D106" s="106"/>
      <c r="E106" s="106"/>
      <c r="F106" s="106"/>
      <c r="G106" s="106"/>
      <c r="H106" s="106"/>
      <c r="I106" s="106"/>
      <c r="J106" s="106"/>
      <c r="K106" s="107"/>
    </row>
    <row r="107" spans="1:55" x14ac:dyDescent="0.4">
      <c r="A107" s="108"/>
      <c r="B107" s="109"/>
      <c r="C107" s="109"/>
      <c r="D107" s="109"/>
      <c r="E107" s="109"/>
      <c r="F107" s="109"/>
      <c r="G107" s="109"/>
      <c r="H107" s="109"/>
      <c r="I107" s="109"/>
      <c r="J107" s="109"/>
      <c r="K107" s="110"/>
    </row>
    <row r="108" spans="1:55" ht="15" thickBot="1" x14ac:dyDescent="0.45">
      <c r="A108" s="119" t="s">
        <v>37</v>
      </c>
      <c r="B108" s="120"/>
      <c r="C108" s="121" t="str">
        <f>$H$5</f>
        <v>-</v>
      </c>
      <c r="D108" s="113"/>
      <c r="E108" s="114"/>
      <c r="F108" s="119" t="s">
        <v>36</v>
      </c>
      <c r="G108" s="120"/>
      <c r="H108" s="113" t="str">
        <f>$N$5</f>
        <v>-</v>
      </c>
      <c r="I108" s="113"/>
      <c r="J108" s="113"/>
      <c r="K108" s="114"/>
    </row>
    <row r="109" spans="1:55" ht="25.5" customHeight="1" thickBot="1" x14ac:dyDescent="0.75">
      <c r="A109" s="94" t="s">
        <v>79</v>
      </c>
      <c r="B109" s="95"/>
      <c r="C109" s="95"/>
      <c r="D109" s="95"/>
      <c r="E109" s="95"/>
      <c r="F109" s="95"/>
      <c r="G109" s="95"/>
      <c r="H109" s="95"/>
      <c r="I109" s="95"/>
      <c r="J109" s="95"/>
      <c r="K109" s="95"/>
      <c r="L109" s="95"/>
      <c r="M109" s="95"/>
      <c r="N109" s="95"/>
      <c r="O109" s="95"/>
      <c r="P109" s="95"/>
      <c r="Q109" s="95"/>
      <c r="R109" s="96"/>
    </row>
    <row r="110" spans="1:55" ht="187.5" customHeight="1" thickBot="1" x14ac:dyDescent="0.45">
      <c r="A110" s="12" t="s">
        <v>14</v>
      </c>
      <c r="B110" s="117" t="str">
        <f>IF(PRODUCT($U$11:$U$39),AB19,"")</f>
        <v/>
      </c>
      <c r="C110" s="117"/>
      <c r="D110" s="117"/>
      <c r="E110" s="117"/>
      <c r="F110" s="117"/>
      <c r="G110" s="117"/>
      <c r="H110" s="117"/>
      <c r="I110" s="117"/>
      <c r="J110" s="117"/>
      <c r="K110" s="117"/>
      <c r="L110" s="117"/>
      <c r="M110" s="117"/>
      <c r="N110" s="117"/>
      <c r="O110" s="117"/>
      <c r="P110" s="117"/>
      <c r="Q110" s="117"/>
      <c r="R110" s="118"/>
    </row>
    <row r="111" spans="1:55" ht="187.5" customHeight="1" thickBot="1" x14ac:dyDescent="0.45">
      <c r="A111" s="13" t="s">
        <v>15</v>
      </c>
      <c r="B111" s="117" t="str">
        <f>IF(PRODUCT($U$11:$U$39),AB30,"")</f>
        <v/>
      </c>
      <c r="C111" s="117"/>
      <c r="D111" s="117"/>
      <c r="E111" s="117"/>
      <c r="F111" s="117"/>
      <c r="G111" s="117"/>
      <c r="H111" s="117"/>
      <c r="I111" s="117"/>
      <c r="J111" s="117"/>
      <c r="K111" s="117"/>
      <c r="L111" s="117"/>
      <c r="M111" s="117"/>
      <c r="N111" s="117"/>
      <c r="O111" s="117"/>
      <c r="P111" s="117"/>
      <c r="Q111" s="117"/>
      <c r="R111" s="118"/>
    </row>
    <row r="112" spans="1:55" ht="187.5" customHeight="1" thickBot="1" x14ac:dyDescent="0.45">
      <c r="A112" s="14" t="s">
        <v>16</v>
      </c>
      <c r="B112" s="117" t="str">
        <f>IF(PRODUCT($U$11:$U$39),AB39,"")</f>
        <v/>
      </c>
      <c r="C112" s="117"/>
      <c r="D112" s="117"/>
      <c r="E112" s="117"/>
      <c r="F112" s="117"/>
      <c r="G112" s="117"/>
      <c r="H112" s="117"/>
      <c r="I112" s="117"/>
      <c r="J112" s="117"/>
      <c r="K112" s="117"/>
      <c r="L112" s="117"/>
      <c r="M112" s="117"/>
      <c r="N112" s="117"/>
      <c r="O112" s="117"/>
      <c r="P112" s="117"/>
      <c r="Q112" s="117"/>
      <c r="R112" s="118"/>
    </row>
    <row r="113" spans="18:55" s="35" customFormat="1" ht="9.9" customHeight="1" x14ac:dyDescent="0.3">
      <c r="R113" s="16" t="str">
        <f ca="1">MID(CELL("Dateiname"),SEARCH("[",CELL("Dateiname"))+1,SEARCH("]",CELL("Dateiname"))-SEARCH("[",CELL("Dateiname"))-1)</f>
        <v>Tool_Ver_J final.xlsx</v>
      </c>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6"/>
      <c r="AY113" s="36"/>
      <c r="AZ113" s="36"/>
      <c r="BA113" s="36"/>
      <c r="BB113" s="36"/>
      <c r="BC113" s="36"/>
    </row>
  </sheetData>
  <mergeCells count="181">
    <mergeCell ref="A4:G4"/>
    <mergeCell ref="H4:R4"/>
    <mergeCell ref="A5:G5"/>
    <mergeCell ref="H5:J5"/>
    <mergeCell ref="K5:M5"/>
    <mergeCell ref="N5:R5"/>
    <mergeCell ref="A1:G1"/>
    <mergeCell ref="H1:R1"/>
    <mergeCell ref="A2:G2"/>
    <mergeCell ref="I2:O2"/>
    <mergeCell ref="Q2:R2"/>
    <mergeCell ref="A3:G3"/>
    <mergeCell ref="H3:R3"/>
    <mergeCell ref="C12:L12"/>
    <mergeCell ref="M12:N12"/>
    <mergeCell ref="C17:L17"/>
    <mergeCell ref="M17:N17"/>
    <mergeCell ref="O17:R17"/>
    <mergeCell ref="C18:L18"/>
    <mergeCell ref="M18:N18"/>
    <mergeCell ref="O18:R18"/>
    <mergeCell ref="C15:L15"/>
    <mergeCell ref="O12:R12"/>
    <mergeCell ref="C13:L13"/>
    <mergeCell ref="M13:N13"/>
    <mergeCell ref="O13:R13"/>
    <mergeCell ref="C14:L14"/>
    <mergeCell ref="M14:N14"/>
    <mergeCell ref="O14:R14"/>
    <mergeCell ref="B10:L10"/>
    <mergeCell ref="M10:N10"/>
    <mergeCell ref="O10:R10"/>
    <mergeCell ref="A20:A30"/>
    <mergeCell ref="C20:L20"/>
    <mergeCell ref="M20:N20"/>
    <mergeCell ref="O20:R20"/>
    <mergeCell ref="C21:L21"/>
    <mergeCell ref="M21:N21"/>
    <mergeCell ref="O21:R21"/>
    <mergeCell ref="C24:L24"/>
    <mergeCell ref="M24:N24"/>
    <mergeCell ref="O24:R24"/>
    <mergeCell ref="C25:L25"/>
    <mergeCell ref="M25:N25"/>
    <mergeCell ref="O25:R25"/>
    <mergeCell ref="C22:L22"/>
    <mergeCell ref="M22:N22"/>
    <mergeCell ref="O22:R22"/>
    <mergeCell ref="O27:R27"/>
    <mergeCell ref="A11:A19"/>
    <mergeCell ref="C11:L11"/>
    <mergeCell ref="M11:N11"/>
    <mergeCell ref="O11:R11"/>
    <mergeCell ref="O38:R38"/>
    <mergeCell ref="C30:L30"/>
    <mergeCell ref="M15:N15"/>
    <mergeCell ref="O15:R15"/>
    <mergeCell ref="C16:L16"/>
    <mergeCell ref="M16:N16"/>
    <mergeCell ref="O16:R16"/>
    <mergeCell ref="C19:L19"/>
    <mergeCell ref="M19:N19"/>
    <mergeCell ref="O19:R19"/>
    <mergeCell ref="C23:L23"/>
    <mergeCell ref="M23:N23"/>
    <mergeCell ref="O23:R23"/>
    <mergeCell ref="C28:L28"/>
    <mergeCell ref="M28:N28"/>
    <mergeCell ref="O28:R28"/>
    <mergeCell ref="C29:L29"/>
    <mergeCell ref="M29:N29"/>
    <mergeCell ref="O29:R29"/>
    <mergeCell ref="C26:L26"/>
    <mergeCell ref="M26:N26"/>
    <mergeCell ref="O26:R26"/>
    <mergeCell ref="C27:L27"/>
    <mergeCell ref="M27:N27"/>
    <mergeCell ref="O36:R36"/>
    <mergeCell ref="C33:L33"/>
    <mergeCell ref="M33:N33"/>
    <mergeCell ref="O33:R33"/>
    <mergeCell ref="A46:K47"/>
    <mergeCell ref="A48:K48"/>
    <mergeCell ref="A49:K50"/>
    <mergeCell ref="M30:N30"/>
    <mergeCell ref="O30:R30"/>
    <mergeCell ref="C31:L31"/>
    <mergeCell ref="M31:N31"/>
    <mergeCell ref="O31:R31"/>
    <mergeCell ref="C32:L32"/>
    <mergeCell ref="M32:N32"/>
    <mergeCell ref="O32:R32"/>
    <mergeCell ref="C35:L35"/>
    <mergeCell ref="M35:N35"/>
    <mergeCell ref="O35:R35"/>
    <mergeCell ref="O34:R34"/>
    <mergeCell ref="O39:R39"/>
    <mergeCell ref="C37:L37"/>
    <mergeCell ref="M37:N37"/>
    <mergeCell ref="O37:R37"/>
    <mergeCell ref="C38:L38"/>
    <mergeCell ref="A51:B51"/>
    <mergeCell ref="C51:E51"/>
    <mergeCell ref="F51:G51"/>
    <mergeCell ref="H51:K51"/>
    <mergeCell ref="C39:L39"/>
    <mergeCell ref="M39:N39"/>
    <mergeCell ref="A42:K42"/>
    <mergeCell ref="A43:K44"/>
    <mergeCell ref="A45:K45"/>
    <mergeCell ref="A31:A39"/>
    <mergeCell ref="C34:L34"/>
    <mergeCell ref="M34:N34"/>
    <mergeCell ref="C36:L36"/>
    <mergeCell ref="M36:N36"/>
    <mergeCell ref="M38:N38"/>
    <mergeCell ref="A53:B53"/>
    <mergeCell ref="A54:A62"/>
    <mergeCell ref="C54:Q54"/>
    <mergeCell ref="C55:Q55"/>
    <mergeCell ref="C56:Q56"/>
    <mergeCell ref="C57:Q57"/>
    <mergeCell ref="C58:Q58"/>
    <mergeCell ref="C59:Q59"/>
    <mergeCell ref="C60:Q60"/>
    <mergeCell ref="C61:Q61"/>
    <mergeCell ref="C62:Q62"/>
    <mergeCell ref="N53:Q53"/>
    <mergeCell ref="C70:Q70"/>
    <mergeCell ref="C71:Q71"/>
    <mergeCell ref="C72:Q72"/>
    <mergeCell ref="C73:Q73"/>
    <mergeCell ref="A74:A82"/>
    <mergeCell ref="C74:Q74"/>
    <mergeCell ref="C75:Q75"/>
    <mergeCell ref="C76:Q76"/>
    <mergeCell ref="C77:Q77"/>
    <mergeCell ref="C78:Q78"/>
    <mergeCell ref="A63:A73"/>
    <mergeCell ref="C63:Q63"/>
    <mergeCell ref="C64:Q64"/>
    <mergeCell ref="C65:Q65"/>
    <mergeCell ref="C66:Q66"/>
    <mergeCell ref="C67:Q67"/>
    <mergeCell ref="C68:Q68"/>
    <mergeCell ref="C69:Q69"/>
    <mergeCell ref="C79:Q79"/>
    <mergeCell ref="A91:K92"/>
    <mergeCell ref="A93:B93"/>
    <mergeCell ref="C93:E93"/>
    <mergeCell ref="F93:G93"/>
    <mergeCell ref="H93:K93"/>
    <mergeCell ref="C80:Q80"/>
    <mergeCell ref="C81:Q81"/>
    <mergeCell ref="C82:Q82"/>
    <mergeCell ref="A84:K84"/>
    <mergeCell ref="A85:K86"/>
    <mergeCell ref="A9:F9"/>
    <mergeCell ref="G9:L9"/>
    <mergeCell ref="M9:R9"/>
    <mergeCell ref="A109:R109"/>
    <mergeCell ref="B110:R110"/>
    <mergeCell ref="B111:R111"/>
    <mergeCell ref="B112:R112"/>
    <mergeCell ref="A102:K102"/>
    <mergeCell ref="A103:K104"/>
    <mergeCell ref="A105:K105"/>
    <mergeCell ref="A106:K107"/>
    <mergeCell ref="A108:B108"/>
    <mergeCell ref="C108:E108"/>
    <mergeCell ref="F108:G108"/>
    <mergeCell ref="H108:K108"/>
    <mergeCell ref="A94:R94"/>
    <mergeCell ref="B95:R95"/>
    <mergeCell ref="B96:R96"/>
    <mergeCell ref="B97:R97"/>
    <mergeCell ref="A99:K99"/>
    <mergeCell ref="A100:K101"/>
    <mergeCell ref="A87:K87"/>
    <mergeCell ref="A88:K89"/>
    <mergeCell ref="A90:K90"/>
  </mergeCells>
  <conditionalFormatting sqref="R54:R62">
    <cfRule type="colorScale" priority="14">
      <colorScale>
        <cfvo type="num" val="0"/>
        <cfvo type="num" val="1"/>
        <color theme="0"/>
        <color theme="7" tint="0.39997558519241921"/>
      </colorScale>
    </cfRule>
  </conditionalFormatting>
  <conditionalFormatting sqref="R63:R73">
    <cfRule type="colorScale" priority="13">
      <colorScale>
        <cfvo type="num" val="0"/>
        <cfvo type="num" val="1"/>
        <color theme="0"/>
        <color theme="4" tint="-0.249977111117893"/>
      </colorScale>
    </cfRule>
  </conditionalFormatting>
  <conditionalFormatting sqref="R74:R83">
    <cfRule type="colorScale" priority="12">
      <colorScale>
        <cfvo type="num" val="0"/>
        <cfvo type="num" val="1"/>
        <color theme="0"/>
        <color theme="9"/>
      </colorScale>
    </cfRule>
  </conditionalFormatting>
  <conditionalFormatting sqref="R54:R83">
    <cfRule type="cellIs" dxfId="18" priority="11" operator="lessThan">
      <formula>0</formula>
    </cfRule>
  </conditionalFormatting>
  <conditionalFormatting sqref="B54:Q82 B95">
    <cfRule type="cellIs" dxfId="17" priority="10" operator="equal">
      <formula>0</formula>
    </cfRule>
  </conditionalFormatting>
  <conditionalFormatting sqref="B96:B97">
    <cfRule type="cellIs" dxfId="16" priority="9" operator="equal">
      <formula>0</formula>
    </cfRule>
  </conditionalFormatting>
  <conditionalFormatting sqref="R98">
    <cfRule type="colorScale" priority="8">
      <colorScale>
        <cfvo type="num" val="0"/>
        <cfvo type="num" val="1"/>
        <color theme="0"/>
        <color theme="9"/>
      </colorScale>
    </cfRule>
  </conditionalFormatting>
  <conditionalFormatting sqref="R98">
    <cfRule type="cellIs" dxfId="15" priority="7" operator="lessThan">
      <formula>0</formula>
    </cfRule>
  </conditionalFormatting>
  <conditionalFormatting sqref="B110">
    <cfRule type="cellIs" dxfId="14" priority="6" operator="equal">
      <formula>0</formula>
    </cfRule>
  </conditionalFormatting>
  <conditionalFormatting sqref="B111:B112">
    <cfRule type="cellIs" dxfId="13" priority="5" operator="equal">
      <formula>0</formula>
    </cfRule>
  </conditionalFormatting>
  <conditionalFormatting sqref="R113">
    <cfRule type="colorScale" priority="4">
      <colorScale>
        <cfvo type="num" val="0"/>
        <cfvo type="num" val="1"/>
        <color theme="0"/>
        <color theme="9"/>
      </colorScale>
    </cfRule>
  </conditionalFormatting>
  <conditionalFormatting sqref="R113">
    <cfRule type="cellIs" dxfId="12" priority="3" operator="lessThan">
      <formula>0</formula>
    </cfRule>
  </conditionalFormatting>
  <conditionalFormatting sqref="C11:L39">
    <cfRule type="cellIs" dxfId="11" priority="1" operator="equal">
      <formula>0</formula>
    </cfRule>
  </conditionalFormatting>
  <dataValidations count="1">
    <dataValidation type="list" allowBlank="1" showInputMessage="1" showErrorMessage="1" sqref="M11:N39">
      <formula1>$W$4:$W$7</formula1>
    </dataValidation>
  </dataValidations>
  <hyperlinks>
    <hyperlink ref="H7:L9" location="Nutzungshinweise!A1" display=" Zu den Nutzungs- hinweisen"/>
    <hyperlink ref="A9:R9" location="Nutzungshinweise!A1" display=" Zu den Nutzungshinweisen"/>
  </hyperlinks>
  <pageMargins left="0.7" right="0.7" top="0.78740157499999996" bottom="0.78740157499999996" header="0.3" footer="0.3"/>
  <pageSetup paperSize="9" orientation="portrait" r:id="rId1"/>
  <rowBreaks count="2" manualBreakCount="2">
    <brk id="83" max="16383" man="1"/>
    <brk id="98"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113"/>
  <sheetViews>
    <sheetView topLeftCell="A61" zoomScale="130" zoomScaleNormal="130" zoomScaleSheetLayoutView="130" workbookViewId="0">
      <selection activeCell="R82" sqref="R42:R82"/>
    </sheetView>
  </sheetViews>
  <sheetFormatPr baseColWidth="10" defaultRowHeight="14.6" x14ac:dyDescent="0.4"/>
  <cols>
    <col min="1" max="18" width="4.84375" customWidth="1"/>
    <col min="19" max="19" width="20.69140625" style="17" customWidth="1"/>
    <col min="20" max="26" width="5.69140625" style="17" hidden="1" customWidth="1"/>
    <col min="27" max="27" width="22.07421875" style="17" hidden="1" customWidth="1"/>
    <col min="28" max="28" width="24.69140625" style="17" hidden="1" customWidth="1"/>
    <col min="29" max="30" width="8.84375" style="17" hidden="1" customWidth="1"/>
    <col min="31" max="31" width="27.3046875" style="17" customWidth="1"/>
    <col min="32" max="32" width="21.69140625" style="17" customWidth="1"/>
    <col min="33" max="33" width="11.53515625" style="17"/>
    <col min="34" max="34" width="23.69140625" style="17" customWidth="1"/>
    <col min="35" max="55" width="11.53515625" style="17"/>
  </cols>
  <sheetData>
    <row r="1" spans="1:55" ht="15" customHeight="1" x14ac:dyDescent="0.4">
      <c r="A1" s="180" t="s">
        <v>5</v>
      </c>
      <c r="B1" s="181"/>
      <c r="C1" s="181"/>
      <c r="D1" s="181"/>
      <c r="E1" s="181"/>
      <c r="F1" s="181"/>
      <c r="G1" s="181"/>
      <c r="H1" s="212">
        <f>LS_1!H1</f>
        <v>0</v>
      </c>
      <c r="I1" s="213"/>
      <c r="J1" s="213"/>
      <c r="K1" s="213"/>
      <c r="L1" s="213"/>
      <c r="M1" s="213"/>
      <c r="N1" s="213"/>
      <c r="O1" s="213"/>
      <c r="P1" s="213"/>
      <c r="Q1" s="213"/>
      <c r="R1" s="214"/>
      <c r="S1" s="50"/>
    </row>
    <row r="2" spans="1:55" ht="15" customHeight="1" x14ac:dyDescent="0.4">
      <c r="A2" s="197" t="s">
        <v>6</v>
      </c>
      <c r="B2" s="198"/>
      <c r="C2" s="198"/>
      <c r="D2" s="198"/>
      <c r="E2" s="198"/>
      <c r="F2" s="198"/>
      <c r="G2" s="198"/>
      <c r="H2" s="53">
        <f>LS_1!H2</f>
        <v>0</v>
      </c>
      <c r="I2" s="122" t="s">
        <v>2</v>
      </c>
      <c r="J2" s="123"/>
      <c r="K2" s="123"/>
      <c r="L2" s="123"/>
      <c r="M2" s="123"/>
      <c r="N2" s="123"/>
      <c r="O2" s="124"/>
      <c r="P2" s="49">
        <v>6</v>
      </c>
      <c r="Q2" s="125"/>
      <c r="R2" s="126"/>
      <c r="S2" s="50"/>
    </row>
    <row r="3" spans="1:55" ht="15" customHeight="1" x14ac:dyDescent="0.4">
      <c r="A3" s="197" t="s">
        <v>137</v>
      </c>
      <c r="B3" s="198"/>
      <c r="C3" s="198"/>
      <c r="D3" s="198"/>
      <c r="E3" s="198"/>
      <c r="F3" s="198"/>
      <c r="G3" s="198"/>
      <c r="H3" s="215">
        <f>LS_1!H3</f>
        <v>0</v>
      </c>
      <c r="I3" s="216"/>
      <c r="J3" s="216"/>
      <c r="K3" s="216"/>
      <c r="L3" s="216"/>
      <c r="M3" s="216"/>
      <c r="N3" s="216"/>
      <c r="O3" s="216"/>
      <c r="P3" s="216"/>
      <c r="Q3" s="216"/>
      <c r="R3" s="217"/>
      <c r="S3" s="50"/>
    </row>
    <row r="4" spans="1:55" s="11" customFormat="1" ht="31.5" customHeight="1" x14ac:dyDescent="0.4">
      <c r="A4" s="192" t="s">
        <v>138</v>
      </c>
      <c r="B4" s="193"/>
      <c r="C4" s="193"/>
      <c r="D4" s="193"/>
      <c r="E4" s="193"/>
      <c r="F4" s="193"/>
      <c r="G4" s="193"/>
      <c r="H4" s="194" t="s">
        <v>90</v>
      </c>
      <c r="I4" s="195"/>
      <c r="J4" s="195"/>
      <c r="K4" s="195"/>
      <c r="L4" s="195"/>
      <c r="M4" s="195"/>
      <c r="N4" s="195"/>
      <c r="O4" s="195"/>
      <c r="P4" s="195"/>
      <c r="Q4" s="195"/>
      <c r="R4" s="196"/>
      <c r="S4" s="50"/>
      <c r="T4" s="19"/>
      <c r="U4" s="19"/>
      <c r="V4" s="19"/>
      <c r="W4" s="19" t="s">
        <v>33</v>
      </c>
      <c r="X4" s="19">
        <v>0</v>
      </c>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row>
    <row r="5" spans="1:55" ht="15.75" customHeight="1" thickBot="1" x14ac:dyDescent="0.45">
      <c r="A5" s="185" t="s">
        <v>3</v>
      </c>
      <c r="B5" s="186"/>
      <c r="C5" s="186"/>
      <c r="D5" s="186"/>
      <c r="E5" s="186"/>
      <c r="F5" s="186"/>
      <c r="G5" s="186"/>
      <c r="H5" s="187" t="s">
        <v>90</v>
      </c>
      <c r="I5" s="188"/>
      <c r="J5" s="188"/>
      <c r="K5" s="186" t="s">
        <v>81</v>
      </c>
      <c r="L5" s="186"/>
      <c r="M5" s="186"/>
      <c r="N5" s="189" t="s">
        <v>90</v>
      </c>
      <c r="O5" s="190"/>
      <c r="P5" s="190"/>
      <c r="Q5" s="190"/>
      <c r="R5" s="191"/>
      <c r="S5" s="50"/>
      <c r="W5" s="17" t="s">
        <v>34</v>
      </c>
      <c r="X5" s="17">
        <v>1</v>
      </c>
    </row>
    <row r="6" spans="1:55" ht="15" customHeight="1" x14ac:dyDescent="0.4">
      <c r="W6" s="17" t="s">
        <v>8</v>
      </c>
      <c r="X6" s="17">
        <v>2</v>
      </c>
    </row>
    <row r="7" spans="1:55" ht="15" customHeight="1" x14ac:dyDescent="0.4">
      <c r="H7" s="51"/>
      <c r="I7" s="51"/>
      <c r="J7" s="51"/>
      <c r="K7" s="51"/>
      <c r="L7" s="51"/>
      <c r="W7" s="17" t="s">
        <v>35</v>
      </c>
      <c r="X7" s="17">
        <v>3</v>
      </c>
    </row>
    <row r="8" spans="1:55" ht="15" customHeight="1" x14ac:dyDescent="0.4">
      <c r="H8" s="51"/>
      <c r="I8" s="51"/>
      <c r="J8" s="51"/>
      <c r="K8" s="51"/>
      <c r="L8" s="51"/>
    </row>
    <row r="9" spans="1:55" ht="15.75" customHeight="1" thickBot="1" x14ac:dyDescent="0.45">
      <c r="A9" s="177" t="s">
        <v>126</v>
      </c>
      <c r="B9" s="177"/>
      <c r="C9" s="177"/>
      <c r="D9" s="177"/>
      <c r="E9" s="177"/>
      <c r="F9" s="177"/>
      <c r="G9" s="179" t="s">
        <v>113</v>
      </c>
      <c r="H9" s="179"/>
      <c r="I9" s="179"/>
      <c r="J9" s="179"/>
      <c r="K9" s="179"/>
      <c r="L9" s="179"/>
      <c r="M9" s="178" t="s">
        <v>127</v>
      </c>
      <c r="N9" s="178"/>
      <c r="O9" s="178"/>
      <c r="P9" s="178"/>
      <c r="Q9" s="178"/>
      <c r="R9" s="178"/>
      <c r="AA9" s="17" t="s">
        <v>70</v>
      </c>
      <c r="AB9" s="17" t="s">
        <v>71</v>
      </c>
      <c r="AC9" s="20" t="s">
        <v>72</v>
      </c>
    </row>
    <row r="10" spans="1:55" ht="30.75" customHeight="1" thickBot="1" x14ac:dyDescent="0.45">
      <c r="A10" s="15"/>
      <c r="B10" s="171" t="s">
        <v>74</v>
      </c>
      <c r="C10" s="172"/>
      <c r="D10" s="172"/>
      <c r="E10" s="172"/>
      <c r="F10" s="172"/>
      <c r="G10" s="172"/>
      <c r="H10" s="172"/>
      <c r="I10" s="172"/>
      <c r="J10" s="172"/>
      <c r="K10" s="172"/>
      <c r="L10" s="173"/>
      <c r="M10" s="174" t="s">
        <v>75</v>
      </c>
      <c r="N10" s="175"/>
      <c r="O10" s="174" t="s">
        <v>76</v>
      </c>
      <c r="P10" s="176"/>
      <c r="Q10" s="176"/>
      <c r="R10" s="176"/>
      <c r="S10" s="26" t="s">
        <v>78</v>
      </c>
      <c r="T10" s="24"/>
      <c r="U10" s="24"/>
      <c r="V10" s="25"/>
    </row>
    <row r="11" spans="1:55" s="1" customFormat="1" ht="29.25" customHeight="1" x14ac:dyDescent="0.4">
      <c r="A11" s="167" t="s">
        <v>14</v>
      </c>
      <c r="B11" s="9" t="s">
        <v>38</v>
      </c>
      <c r="C11" s="157" t="str">
        <f>LS_1!C11</f>
        <v>Die SuS entwickeln Kriterien, um den Einfluss zeitgemäßer Hard- und/oder Software beurteilen zu können.</v>
      </c>
      <c r="D11" s="157"/>
      <c r="E11" s="157"/>
      <c r="F11" s="157"/>
      <c r="G11" s="157"/>
      <c r="H11" s="157"/>
      <c r="I11" s="157"/>
      <c r="J11" s="157"/>
      <c r="K11" s="157"/>
      <c r="L11" s="158"/>
      <c r="M11" s="159"/>
      <c r="N11" s="160"/>
      <c r="O11" s="161"/>
      <c r="P11" s="162"/>
      <c r="Q11" s="162"/>
      <c r="R11" s="163"/>
      <c r="S11" s="38"/>
      <c r="T11" s="21">
        <f t="shared" ref="T11:T39" si="0">IF(OR(ISBLANK(M11),ISBLANK(C11)),-1,VLOOKUP(M11,$W$4:$X$7,2,)/3)</f>
        <v>-1</v>
      </c>
      <c r="U11" s="21">
        <f t="shared" ref="U11:U39" si="1">IF(ISNONTEXT(C11)=ISNONTEXT(M11),1,0)</f>
        <v>0</v>
      </c>
      <c r="V11" s="21">
        <f t="shared" ref="V11:V39" si="2">IF(PRODUCT($U$11:$U$39),T11,-1)</f>
        <v>-1</v>
      </c>
      <c r="W11" s="18"/>
      <c r="X11" s="18"/>
      <c r="Y11" s="18"/>
      <c r="Z11" s="18"/>
      <c r="AA11" s="22" t="str">
        <f>IF(ISBLANK(O11),"",CONCATENATE(AA10,$AA$9,$B11,$AB$9,O11))</f>
        <v/>
      </c>
      <c r="AB11" s="22" t="str">
        <f>IF(ISBLANK(S11),"",CONCATENATE(AB10,$AA$9,$B11,$AB$9,S11))</f>
        <v/>
      </c>
      <c r="AC11" s="17"/>
      <c r="AD11" s="23"/>
      <c r="AE11" s="18"/>
      <c r="AF11" s="18"/>
      <c r="AG11" s="23"/>
      <c r="AH11" s="18"/>
      <c r="AI11" s="18"/>
      <c r="AJ11" s="18"/>
      <c r="AK11" s="18"/>
      <c r="AL11" s="18"/>
      <c r="AM11" s="18"/>
      <c r="AN11" s="18"/>
      <c r="AO11" s="18"/>
      <c r="AP11" s="18"/>
      <c r="AQ11" s="18"/>
      <c r="AR11" s="18"/>
      <c r="AS11" s="18"/>
      <c r="AT11" s="18"/>
      <c r="AU11" s="18"/>
      <c r="AV11" s="18"/>
      <c r="AW11" s="18"/>
      <c r="AX11" s="18"/>
      <c r="AY11" s="18"/>
      <c r="AZ11" s="18"/>
      <c r="BA11" s="18"/>
      <c r="BB11" s="18"/>
      <c r="BC11" s="18"/>
    </row>
    <row r="12" spans="1:55" ht="29.25" customHeight="1" x14ac:dyDescent="0.4">
      <c r="A12" s="168"/>
      <c r="B12" s="10" t="s">
        <v>39</v>
      </c>
      <c r="C12" s="135" t="str">
        <f>LS_1!C12</f>
        <v>Die SuS reflektieren den Einfluss der genutzten Hard- und/oder Software auf ihre berufliche Tätigkeit.</v>
      </c>
      <c r="D12" s="135"/>
      <c r="E12" s="135"/>
      <c r="F12" s="135"/>
      <c r="G12" s="135"/>
      <c r="H12" s="135"/>
      <c r="I12" s="135"/>
      <c r="J12" s="135"/>
      <c r="K12" s="135"/>
      <c r="L12" s="136"/>
      <c r="M12" s="137"/>
      <c r="N12" s="138"/>
      <c r="O12" s="139"/>
      <c r="P12" s="140"/>
      <c r="Q12" s="140"/>
      <c r="R12" s="141"/>
      <c r="S12" s="39"/>
      <c r="T12" s="21">
        <f>IF(OR(ISBLANK(M12),ISBLANK(C12)),-1,VLOOKUP(M12,$W$4:$X$7,2,)/3)</f>
        <v>-1</v>
      </c>
      <c r="U12" s="21">
        <f>IF(ISNONTEXT(C12)=ISNONTEXT(M12),1,0)</f>
        <v>0</v>
      </c>
      <c r="V12" s="21">
        <f t="shared" si="2"/>
        <v>-1</v>
      </c>
      <c r="W12" s="18"/>
      <c r="X12" s="18"/>
      <c r="AA12" s="22" t="str">
        <f t="shared" ref="AA12:AA19" si="3">IF(ISBLANK(O12),AA11,CONCATENATE(AA11,$AC$9,$AA$9,B12,$AB$9,O12))</f>
        <v/>
      </c>
      <c r="AB12" s="22" t="str">
        <f>IF(ISBLANK(S12),AB11,CONCATENATE(AB11,$AC$9,$AA$9,B12,$AB$9,S12))</f>
        <v/>
      </c>
    </row>
    <row r="13" spans="1:55" ht="29.25" customHeight="1" x14ac:dyDescent="0.4">
      <c r="A13" s="168"/>
      <c r="B13" s="10" t="s">
        <v>40</v>
      </c>
      <c r="C13" s="135" t="str">
        <f>LS_1!C13</f>
        <v>Die SuS reflektieren den gesellschaftlichen Einfluss der genutzten Hard- und/oder Software.</v>
      </c>
      <c r="D13" s="135"/>
      <c r="E13" s="135"/>
      <c r="F13" s="135"/>
      <c r="G13" s="135"/>
      <c r="H13" s="135"/>
      <c r="I13" s="135"/>
      <c r="J13" s="135"/>
      <c r="K13" s="135"/>
      <c r="L13" s="136"/>
      <c r="M13" s="137"/>
      <c r="N13" s="138"/>
      <c r="O13" s="170"/>
      <c r="P13" s="140"/>
      <c r="Q13" s="140"/>
      <c r="R13" s="141"/>
      <c r="S13" s="39"/>
      <c r="T13" s="21">
        <f>IF(OR(ISBLANK(M13),ISBLANK(C13)),-1,VLOOKUP(M13,$W$4:$X$7,2,)/3)</f>
        <v>-1</v>
      </c>
      <c r="U13" s="21">
        <f>IF(ISNONTEXT(C13)=ISNONTEXT(M13),1,0)</f>
        <v>0</v>
      </c>
      <c r="V13" s="21">
        <f t="shared" si="2"/>
        <v>-1</v>
      </c>
      <c r="W13" s="18"/>
      <c r="X13" s="18"/>
      <c r="AA13" s="22" t="str">
        <f t="shared" si="3"/>
        <v/>
      </c>
      <c r="AB13" s="22" t="str">
        <f t="shared" ref="AB13:AB19" si="4">IF(ISBLANK(S13),AB12,CONCATENATE(AB12,$AC$9,$AA$9,B13,$AB$9,S13))</f>
        <v/>
      </c>
    </row>
    <row r="14" spans="1:55" ht="29.25" customHeight="1" x14ac:dyDescent="0.4">
      <c r="A14" s="168"/>
      <c r="B14" s="10" t="s">
        <v>41</v>
      </c>
      <c r="C14" s="135" t="str">
        <f>LS_1!C14</f>
        <v>Die SuS reflektieren den Einfluss der genutzten Hard- und/oder Software auf ihre persönliche Lebenswelt.</v>
      </c>
      <c r="D14" s="135"/>
      <c r="E14" s="135"/>
      <c r="F14" s="135"/>
      <c r="G14" s="135"/>
      <c r="H14" s="135"/>
      <c r="I14" s="135"/>
      <c r="J14" s="135"/>
      <c r="K14" s="135"/>
      <c r="L14" s="136"/>
      <c r="M14" s="137"/>
      <c r="N14" s="138"/>
      <c r="O14" s="139"/>
      <c r="P14" s="140"/>
      <c r="Q14" s="140"/>
      <c r="R14" s="141"/>
      <c r="S14" s="39"/>
      <c r="T14" s="21">
        <f>IF(OR(ISBLANK(M14),ISBLANK(C14)),-1,VLOOKUP(M14,$W$4:$X$7,2,)/3)</f>
        <v>-1</v>
      </c>
      <c r="U14" s="21">
        <f>IF(ISNONTEXT(C14)=ISNONTEXT(M14),1,0)</f>
        <v>0</v>
      </c>
      <c r="V14" s="21">
        <f t="shared" si="2"/>
        <v>-1</v>
      </c>
      <c r="W14" s="18"/>
      <c r="X14" s="18"/>
      <c r="AA14" s="22" t="str">
        <f t="shared" si="3"/>
        <v/>
      </c>
      <c r="AB14" s="22" t="str">
        <f t="shared" si="4"/>
        <v/>
      </c>
    </row>
    <row r="15" spans="1:55" ht="29.25" customHeight="1" x14ac:dyDescent="0.4">
      <c r="A15" s="168"/>
      <c r="B15" s="10" t="s">
        <v>42</v>
      </c>
      <c r="C15" s="135" t="str">
        <f>LS_1!C15</f>
        <v>Die SuS thematisieren technische Gefahren und Risiken der genutzten Hard- und/oder Software.</v>
      </c>
      <c r="D15" s="135"/>
      <c r="E15" s="135"/>
      <c r="F15" s="135"/>
      <c r="G15" s="135"/>
      <c r="H15" s="135"/>
      <c r="I15" s="135"/>
      <c r="J15" s="135"/>
      <c r="K15" s="135"/>
      <c r="L15" s="136"/>
      <c r="M15" s="137"/>
      <c r="N15" s="138"/>
      <c r="O15" s="139"/>
      <c r="P15" s="140"/>
      <c r="Q15" s="140"/>
      <c r="R15" s="141"/>
      <c r="S15" s="39"/>
      <c r="T15" s="21">
        <f>IF(OR(ISBLANK(M15),ISBLANK(C15)),-1,VLOOKUP(M15,$W$4:$X$7,2,)/3)</f>
        <v>-1</v>
      </c>
      <c r="U15" s="21">
        <f>IF(ISNONTEXT(C15)=ISNONTEXT(M15),1,0)</f>
        <v>0</v>
      </c>
      <c r="V15" s="21">
        <f t="shared" si="2"/>
        <v>-1</v>
      </c>
      <c r="W15" s="18"/>
      <c r="X15" s="18"/>
      <c r="AA15" s="22" t="str">
        <f t="shared" si="3"/>
        <v/>
      </c>
      <c r="AB15" s="22" t="str">
        <f t="shared" si="4"/>
        <v/>
      </c>
    </row>
    <row r="16" spans="1:55" ht="29.25" customHeight="1" x14ac:dyDescent="0.4">
      <c r="A16" s="168"/>
      <c r="B16" s="10" t="s">
        <v>43</v>
      </c>
      <c r="C16" s="135" t="str">
        <f>LS_1!C16</f>
        <v>Die SuS bewerten den Einsatz digitaler Medien aus dem Berufsfeld.</v>
      </c>
      <c r="D16" s="135"/>
      <c r="E16" s="135"/>
      <c r="F16" s="135"/>
      <c r="G16" s="135"/>
      <c r="H16" s="135"/>
      <c r="I16" s="135"/>
      <c r="J16" s="135"/>
      <c r="K16" s="135"/>
      <c r="L16" s="136"/>
      <c r="M16" s="137"/>
      <c r="N16" s="138"/>
      <c r="O16" s="139"/>
      <c r="P16" s="140"/>
      <c r="Q16" s="140"/>
      <c r="R16" s="141"/>
      <c r="S16" s="39"/>
      <c r="T16" s="21">
        <f t="shared" si="0"/>
        <v>-1</v>
      </c>
      <c r="U16" s="21">
        <f t="shared" si="1"/>
        <v>0</v>
      </c>
      <c r="V16" s="21">
        <f t="shared" si="2"/>
        <v>-1</v>
      </c>
      <c r="W16" s="18"/>
      <c r="X16" s="18"/>
      <c r="AA16" s="22" t="str">
        <f t="shared" si="3"/>
        <v/>
      </c>
      <c r="AB16" s="22" t="str">
        <f t="shared" si="4"/>
        <v/>
      </c>
    </row>
    <row r="17" spans="1:28" ht="29.25" customHeight="1" x14ac:dyDescent="0.4">
      <c r="A17" s="168"/>
      <c r="B17" s="10" t="s">
        <v>44</v>
      </c>
      <c r="C17" s="135" t="str">
        <f>LS_1!C17</f>
        <v>Die SuS reflektieren den Einsatz digitaler Medien zur Lernortkooperation und in anderen kooperativen Settings.</v>
      </c>
      <c r="D17" s="135"/>
      <c r="E17" s="135"/>
      <c r="F17" s="135"/>
      <c r="G17" s="135"/>
      <c r="H17" s="135"/>
      <c r="I17" s="135"/>
      <c r="J17" s="135"/>
      <c r="K17" s="135"/>
      <c r="L17" s="136"/>
      <c r="M17" s="137"/>
      <c r="N17" s="138"/>
      <c r="O17" s="139"/>
      <c r="P17" s="140"/>
      <c r="Q17" s="140"/>
      <c r="R17" s="141"/>
      <c r="S17" s="39"/>
      <c r="T17" s="21">
        <f t="shared" si="0"/>
        <v>-1</v>
      </c>
      <c r="U17" s="21">
        <f t="shared" si="1"/>
        <v>0</v>
      </c>
      <c r="V17" s="21">
        <f t="shared" si="2"/>
        <v>-1</v>
      </c>
      <c r="W17" s="18"/>
      <c r="X17" s="18"/>
      <c r="AA17" s="22" t="str">
        <f t="shared" si="3"/>
        <v/>
      </c>
      <c r="AB17" s="22" t="str">
        <f t="shared" si="4"/>
        <v/>
      </c>
    </row>
    <row r="18" spans="1:28" ht="29.25" customHeight="1" x14ac:dyDescent="0.4">
      <c r="A18" s="168"/>
      <c r="B18" s="54" t="s">
        <v>45</v>
      </c>
      <c r="C18" s="210">
        <f>LS_1!C18</f>
        <v>0</v>
      </c>
      <c r="D18" s="210"/>
      <c r="E18" s="210"/>
      <c r="F18" s="210"/>
      <c r="G18" s="210"/>
      <c r="H18" s="210"/>
      <c r="I18" s="210"/>
      <c r="J18" s="210"/>
      <c r="K18" s="210"/>
      <c r="L18" s="211"/>
      <c r="M18" s="137"/>
      <c r="N18" s="138"/>
      <c r="O18" s="139"/>
      <c r="P18" s="140"/>
      <c r="Q18" s="140"/>
      <c r="R18" s="141"/>
      <c r="S18" s="39"/>
      <c r="T18" s="21">
        <f t="shared" si="0"/>
        <v>-1</v>
      </c>
      <c r="U18" s="21">
        <f t="shared" si="1"/>
        <v>1</v>
      </c>
      <c r="V18" s="21">
        <f t="shared" si="2"/>
        <v>-1</v>
      </c>
      <c r="W18" s="18"/>
      <c r="X18" s="18"/>
      <c r="AA18" s="22" t="str">
        <f t="shared" si="3"/>
        <v/>
      </c>
      <c r="AB18" s="22" t="str">
        <f t="shared" si="4"/>
        <v/>
      </c>
    </row>
    <row r="19" spans="1:28" ht="29.25" customHeight="1" thickBot="1" x14ac:dyDescent="0.45">
      <c r="A19" s="169"/>
      <c r="B19" s="55" t="s">
        <v>46</v>
      </c>
      <c r="C19" s="202">
        <f>LS_1!C19</f>
        <v>0</v>
      </c>
      <c r="D19" s="202"/>
      <c r="E19" s="202"/>
      <c r="F19" s="202"/>
      <c r="G19" s="202"/>
      <c r="H19" s="202"/>
      <c r="I19" s="202"/>
      <c r="J19" s="202"/>
      <c r="K19" s="202"/>
      <c r="L19" s="203"/>
      <c r="M19" s="144"/>
      <c r="N19" s="145"/>
      <c r="O19" s="151"/>
      <c r="P19" s="152"/>
      <c r="Q19" s="152"/>
      <c r="R19" s="153"/>
      <c r="S19" s="40"/>
      <c r="T19" s="21">
        <f t="shared" si="0"/>
        <v>-1</v>
      </c>
      <c r="U19" s="21">
        <f t="shared" si="1"/>
        <v>1</v>
      </c>
      <c r="V19" s="21">
        <f t="shared" si="2"/>
        <v>-1</v>
      </c>
      <c r="W19" s="18"/>
      <c r="X19" s="18"/>
      <c r="AA19" s="22" t="str">
        <f t="shared" si="3"/>
        <v/>
      </c>
      <c r="AB19" s="22" t="str">
        <f t="shared" si="4"/>
        <v/>
      </c>
    </row>
    <row r="20" spans="1:28" ht="29.25" customHeight="1" x14ac:dyDescent="0.4">
      <c r="A20" s="164" t="s">
        <v>15</v>
      </c>
      <c r="B20" s="9" t="s">
        <v>47</v>
      </c>
      <c r="C20" s="157" t="str">
        <f>LS_1!C20</f>
        <v>Die SuS nutzen digitale Quellen zur Informationsbeschaffung.</v>
      </c>
      <c r="D20" s="157"/>
      <c r="E20" s="157"/>
      <c r="F20" s="157"/>
      <c r="G20" s="157"/>
      <c r="H20" s="157"/>
      <c r="I20" s="157"/>
      <c r="J20" s="157"/>
      <c r="K20" s="157"/>
      <c r="L20" s="158"/>
      <c r="M20" s="159"/>
      <c r="N20" s="160"/>
      <c r="O20" s="161"/>
      <c r="P20" s="162"/>
      <c r="Q20" s="162"/>
      <c r="R20" s="163"/>
      <c r="S20" s="41"/>
      <c r="T20" s="21">
        <f t="shared" si="0"/>
        <v>-1</v>
      </c>
      <c r="U20" s="21">
        <f t="shared" si="1"/>
        <v>0</v>
      </c>
      <c r="V20" s="21">
        <f t="shared" si="2"/>
        <v>-1</v>
      </c>
      <c r="X20" s="18"/>
      <c r="AA20" s="22" t="str">
        <f>IF(ISBLANK(O20),"",CONCATENATE(AA10,$AA$9,B20,$AB$9,O20))</f>
        <v/>
      </c>
      <c r="AB20" s="22" t="str">
        <f>IF(ISBLANK(S20),"",CONCATENATE(AB10,$AA$9,$B20,$AB$9,S20))</f>
        <v/>
      </c>
    </row>
    <row r="21" spans="1:28" ht="29.25" customHeight="1" x14ac:dyDescent="0.4">
      <c r="A21" s="165"/>
      <c r="B21" s="10" t="s">
        <v>48</v>
      </c>
      <c r="C21" s="135" t="str">
        <f>LS_1!C21</f>
        <v>Die SuS greifen auf digitale Ressourcen von Ausbildungsbeteiligten zu.</v>
      </c>
      <c r="D21" s="135"/>
      <c r="E21" s="135"/>
      <c r="F21" s="135"/>
      <c r="G21" s="135"/>
      <c r="H21" s="135"/>
      <c r="I21" s="135"/>
      <c r="J21" s="135"/>
      <c r="K21" s="135"/>
      <c r="L21" s="136"/>
      <c r="M21" s="137"/>
      <c r="N21" s="138"/>
      <c r="O21" s="139"/>
      <c r="P21" s="140"/>
      <c r="Q21" s="140"/>
      <c r="R21" s="141"/>
      <c r="S21" s="39"/>
      <c r="T21" s="21">
        <f t="shared" si="0"/>
        <v>-1</v>
      </c>
      <c r="U21" s="21">
        <f t="shared" si="1"/>
        <v>0</v>
      </c>
      <c r="V21" s="21">
        <f t="shared" si="2"/>
        <v>-1</v>
      </c>
      <c r="X21" s="18"/>
      <c r="AA21" s="22" t="str">
        <f t="shared" ref="AA21:AA30" si="5">IF(ISBLANK(O21),AA20,CONCATENATE(AA20,$AC$9,$AA$9,B21,$AB$9,O21))</f>
        <v/>
      </c>
      <c r="AB21" s="22" t="str">
        <f>IF(ISBLANK(S21),AB20,CONCATENATE(AB20,$AC$9,$AA$9,B21,$AB$9,S21))</f>
        <v/>
      </c>
    </row>
    <row r="22" spans="1:28" ht="29.25" customHeight="1" x14ac:dyDescent="0.4">
      <c r="A22" s="165"/>
      <c r="B22" s="10" t="s">
        <v>49</v>
      </c>
      <c r="C22" s="135" t="str">
        <f>LS_1!C22</f>
        <v>Die SuS verwenden zeitgemäße fachbereichsspezifische Software und Softwareumgebungen.</v>
      </c>
      <c r="D22" s="135"/>
      <c r="E22" s="135"/>
      <c r="F22" s="135"/>
      <c r="G22" s="135"/>
      <c r="H22" s="135"/>
      <c r="I22" s="135"/>
      <c r="J22" s="135"/>
      <c r="K22" s="135"/>
      <c r="L22" s="136"/>
      <c r="M22" s="137"/>
      <c r="N22" s="138"/>
      <c r="O22" s="139"/>
      <c r="P22" s="140"/>
      <c r="Q22" s="140"/>
      <c r="R22" s="141"/>
      <c r="S22" s="39"/>
      <c r="T22" s="21">
        <f t="shared" si="0"/>
        <v>-1</v>
      </c>
      <c r="U22" s="21">
        <f t="shared" si="1"/>
        <v>0</v>
      </c>
      <c r="V22" s="21">
        <f t="shared" si="2"/>
        <v>-1</v>
      </c>
      <c r="X22" s="18"/>
      <c r="AA22" s="22" t="str">
        <f t="shared" si="5"/>
        <v/>
      </c>
      <c r="AB22" s="22" t="str">
        <f t="shared" ref="AB22:AB30" si="6">IF(ISBLANK(S22),AB21,CONCATENATE(AB21,$AC$9,$AA$9,B22,$AB$9,S22))</f>
        <v/>
      </c>
    </row>
    <row r="23" spans="1:28" ht="29.25" customHeight="1" x14ac:dyDescent="0.4">
      <c r="A23" s="165"/>
      <c r="B23" s="10" t="s">
        <v>50</v>
      </c>
      <c r="C23" s="135" t="str">
        <f>LS_1!C23</f>
        <v>Die SuS erstellen Präsentationen, Kalkulationen und Dokumentationen in zeitgemäßen Softwareumgebungen.</v>
      </c>
      <c r="D23" s="135"/>
      <c r="E23" s="135"/>
      <c r="F23" s="135"/>
      <c r="G23" s="135"/>
      <c r="H23" s="135"/>
      <c r="I23" s="135"/>
      <c r="J23" s="135"/>
      <c r="K23" s="135"/>
      <c r="L23" s="136"/>
      <c r="M23" s="137"/>
      <c r="N23" s="138"/>
      <c r="O23" s="139"/>
      <c r="P23" s="140"/>
      <c r="Q23" s="140"/>
      <c r="R23" s="141"/>
      <c r="S23" s="39"/>
      <c r="T23" s="21">
        <f t="shared" si="0"/>
        <v>-1</v>
      </c>
      <c r="U23" s="21">
        <f t="shared" si="1"/>
        <v>0</v>
      </c>
      <c r="V23" s="21">
        <f t="shared" si="2"/>
        <v>-1</v>
      </c>
      <c r="X23" s="18"/>
      <c r="AA23" s="22" t="str">
        <f t="shared" si="5"/>
        <v/>
      </c>
      <c r="AB23" s="22" t="str">
        <f t="shared" si="6"/>
        <v/>
      </c>
    </row>
    <row r="24" spans="1:28" ht="29.25" customHeight="1" x14ac:dyDescent="0.4">
      <c r="A24" s="165"/>
      <c r="B24" s="10" t="s">
        <v>51</v>
      </c>
      <c r="C24" s="135" t="str">
        <f>LS_1!C24</f>
        <v>Die SuS setzen berufs- bzw. fachbereichsspezifische Hardware ein.</v>
      </c>
      <c r="D24" s="135"/>
      <c r="E24" s="135"/>
      <c r="F24" s="135"/>
      <c r="G24" s="135"/>
      <c r="H24" s="135"/>
      <c r="I24" s="135"/>
      <c r="J24" s="135"/>
      <c r="K24" s="135"/>
      <c r="L24" s="136"/>
      <c r="M24" s="137"/>
      <c r="N24" s="138"/>
      <c r="O24" s="139"/>
      <c r="P24" s="140"/>
      <c r="Q24" s="140"/>
      <c r="R24" s="141"/>
      <c r="S24" s="39"/>
      <c r="T24" s="21">
        <f t="shared" si="0"/>
        <v>-1</v>
      </c>
      <c r="U24" s="21">
        <f t="shared" si="1"/>
        <v>0</v>
      </c>
      <c r="V24" s="21">
        <f t="shared" si="2"/>
        <v>-1</v>
      </c>
      <c r="X24" s="18"/>
      <c r="AA24" s="22" t="str">
        <f t="shared" si="5"/>
        <v/>
      </c>
      <c r="AB24" s="22" t="str">
        <f t="shared" si="6"/>
        <v/>
      </c>
    </row>
    <row r="25" spans="1:28" ht="29.25" customHeight="1" x14ac:dyDescent="0.4">
      <c r="A25" s="165"/>
      <c r="B25" s="10" t="s">
        <v>52</v>
      </c>
      <c r="C25" s="135" t="str">
        <f>LS_1!C25</f>
        <v>Die SuS setzen zeitgemäße Hardware oder technologische Treiber ein.</v>
      </c>
      <c r="D25" s="135"/>
      <c r="E25" s="135"/>
      <c r="F25" s="135"/>
      <c r="G25" s="135"/>
      <c r="H25" s="135"/>
      <c r="I25" s="135"/>
      <c r="J25" s="135"/>
      <c r="K25" s="135"/>
      <c r="L25" s="136"/>
      <c r="M25" s="137"/>
      <c r="N25" s="138"/>
      <c r="O25" s="139"/>
      <c r="P25" s="140"/>
      <c r="Q25" s="140"/>
      <c r="R25" s="141"/>
      <c r="S25" s="39"/>
      <c r="T25" s="21">
        <f t="shared" si="0"/>
        <v>-1</v>
      </c>
      <c r="U25" s="21">
        <f t="shared" si="1"/>
        <v>0</v>
      </c>
      <c r="V25" s="21">
        <f t="shared" si="2"/>
        <v>-1</v>
      </c>
      <c r="X25" s="18"/>
      <c r="AA25" s="22" t="str">
        <f t="shared" si="5"/>
        <v/>
      </c>
      <c r="AB25" s="22" t="str">
        <f t="shared" si="6"/>
        <v/>
      </c>
    </row>
    <row r="26" spans="1:28" ht="29.25" customHeight="1" x14ac:dyDescent="0.4">
      <c r="A26" s="165"/>
      <c r="B26" s="10" t="s">
        <v>53</v>
      </c>
      <c r="C26" s="135" t="str">
        <f>LS_1!C26</f>
        <v>Die SuS wandeln Daten in unterschiedliche digitale Formate um.</v>
      </c>
      <c r="D26" s="135"/>
      <c r="E26" s="135"/>
      <c r="F26" s="135"/>
      <c r="G26" s="135"/>
      <c r="H26" s="135"/>
      <c r="I26" s="135"/>
      <c r="J26" s="135"/>
      <c r="K26" s="135"/>
      <c r="L26" s="136"/>
      <c r="M26" s="137"/>
      <c r="N26" s="138"/>
      <c r="O26" s="139"/>
      <c r="P26" s="140"/>
      <c r="Q26" s="140"/>
      <c r="R26" s="141"/>
      <c r="S26" s="39"/>
      <c r="T26" s="21">
        <f t="shared" si="0"/>
        <v>-1</v>
      </c>
      <c r="U26" s="21">
        <f t="shared" si="1"/>
        <v>0</v>
      </c>
      <c r="V26" s="21">
        <f t="shared" si="2"/>
        <v>-1</v>
      </c>
      <c r="X26" s="18"/>
      <c r="AA26" s="22" t="str">
        <f t="shared" si="5"/>
        <v/>
      </c>
      <c r="AB26" s="22" t="str">
        <f t="shared" si="6"/>
        <v/>
      </c>
    </row>
    <row r="27" spans="1:28" ht="29.25" customHeight="1" x14ac:dyDescent="0.4">
      <c r="A27" s="165"/>
      <c r="B27" s="10" t="s">
        <v>54</v>
      </c>
      <c r="C27" s="135" t="str">
        <f>LS_1!C27</f>
        <v xml:space="preserve">Die SuS gewährleisten den Datenaustausch zwischen unterschiedlichen Systemen. </v>
      </c>
      <c r="D27" s="135"/>
      <c r="E27" s="135"/>
      <c r="F27" s="135"/>
      <c r="G27" s="135"/>
      <c r="H27" s="135"/>
      <c r="I27" s="135"/>
      <c r="J27" s="135"/>
      <c r="K27" s="135"/>
      <c r="L27" s="136"/>
      <c r="M27" s="137"/>
      <c r="N27" s="138"/>
      <c r="O27" s="139"/>
      <c r="P27" s="140"/>
      <c r="Q27" s="140"/>
      <c r="R27" s="141"/>
      <c r="S27" s="39"/>
      <c r="T27" s="21">
        <f t="shared" si="0"/>
        <v>-1</v>
      </c>
      <c r="U27" s="21">
        <f t="shared" si="1"/>
        <v>0</v>
      </c>
      <c r="V27" s="21">
        <f t="shared" si="2"/>
        <v>-1</v>
      </c>
      <c r="X27" s="18"/>
      <c r="AA27" s="22" t="str">
        <f t="shared" si="5"/>
        <v/>
      </c>
      <c r="AB27" s="22" t="str">
        <f t="shared" si="6"/>
        <v/>
      </c>
    </row>
    <row r="28" spans="1:28" ht="29.25" customHeight="1" x14ac:dyDescent="0.4">
      <c r="A28" s="165"/>
      <c r="B28" s="10" t="s">
        <v>55</v>
      </c>
      <c r="C28" s="135" t="str">
        <f>LS_1!C28</f>
        <v>Die SuS nutzen Groupware als kooperative Unterrichtsform.</v>
      </c>
      <c r="D28" s="135"/>
      <c r="E28" s="135"/>
      <c r="F28" s="135"/>
      <c r="G28" s="135"/>
      <c r="H28" s="135"/>
      <c r="I28" s="135"/>
      <c r="J28" s="135"/>
      <c r="K28" s="135"/>
      <c r="L28" s="136"/>
      <c r="M28" s="137"/>
      <c r="N28" s="138"/>
      <c r="O28" s="139"/>
      <c r="P28" s="140"/>
      <c r="Q28" s="140"/>
      <c r="R28" s="141"/>
      <c r="S28" s="39"/>
      <c r="T28" s="21">
        <f t="shared" si="0"/>
        <v>-1</v>
      </c>
      <c r="U28" s="21">
        <f t="shared" si="1"/>
        <v>0</v>
      </c>
      <c r="V28" s="21">
        <f t="shared" si="2"/>
        <v>-1</v>
      </c>
      <c r="X28" s="18"/>
      <c r="AA28" s="22" t="str">
        <f t="shared" si="5"/>
        <v/>
      </c>
      <c r="AB28" s="22" t="str">
        <f t="shared" si="6"/>
        <v/>
      </c>
    </row>
    <row r="29" spans="1:28" ht="29.25" customHeight="1" x14ac:dyDescent="0.4">
      <c r="A29" s="165"/>
      <c r="B29" s="54" t="s">
        <v>56</v>
      </c>
      <c r="C29" s="210">
        <f>LS_1!C29</f>
        <v>0</v>
      </c>
      <c r="D29" s="210"/>
      <c r="E29" s="210"/>
      <c r="F29" s="210"/>
      <c r="G29" s="210"/>
      <c r="H29" s="210"/>
      <c r="I29" s="210"/>
      <c r="J29" s="210"/>
      <c r="K29" s="210"/>
      <c r="L29" s="211"/>
      <c r="M29" s="137"/>
      <c r="N29" s="138"/>
      <c r="O29" s="139"/>
      <c r="P29" s="140"/>
      <c r="Q29" s="140"/>
      <c r="R29" s="141"/>
      <c r="S29" s="39"/>
      <c r="T29" s="21">
        <f t="shared" si="0"/>
        <v>-1</v>
      </c>
      <c r="U29" s="21">
        <f t="shared" si="1"/>
        <v>1</v>
      </c>
      <c r="V29" s="21">
        <f t="shared" si="2"/>
        <v>-1</v>
      </c>
      <c r="X29" s="18"/>
      <c r="AA29" s="22" t="str">
        <f t="shared" si="5"/>
        <v/>
      </c>
      <c r="AB29" s="22" t="str">
        <f t="shared" si="6"/>
        <v/>
      </c>
    </row>
    <row r="30" spans="1:28" ht="29.25" customHeight="1" thickBot="1" x14ac:dyDescent="0.45">
      <c r="A30" s="166"/>
      <c r="B30" s="55" t="s">
        <v>57</v>
      </c>
      <c r="C30" s="202">
        <f>LS_1!C30</f>
        <v>0</v>
      </c>
      <c r="D30" s="202"/>
      <c r="E30" s="202"/>
      <c r="F30" s="202"/>
      <c r="G30" s="202"/>
      <c r="H30" s="202"/>
      <c r="I30" s="202"/>
      <c r="J30" s="202"/>
      <c r="K30" s="202"/>
      <c r="L30" s="203"/>
      <c r="M30" s="144"/>
      <c r="N30" s="145"/>
      <c r="O30" s="151"/>
      <c r="P30" s="152"/>
      <c r="Q30" s="152"/>
      <c r="R30" s="153"/>
      <c r="S30" s="40"/>
      <c r="T30" s="21">
        <f t="shared" si="0"/>
        <v>-1</v>
      </c>
      <c r="U30" s="21">
        <f t="shared" si="1"/>
        <v>1</v>
      </c>
      <c r="V30" s="21">
        <f t="shared" si="2"/>
        <v>-1</v>
      </c>
      <c r="X30" s="18"/>
      <c r="AA30" s="22" t="str">
        <f t="shared" si="5"/>
        <v/>
      </c>
      <c r="AB30" s="22" t="str">
        <f t="shared" si="6"/>
        <v/>
      </c>
    </row>
    <row r="31" spans="1:28" ht="29.25" customHeight="1" x14ac:dyDescent="0.4">
      <c r="A31" s="154" t="s">
        <v>16</v>
      </c>
      <c r="B31" s="9" t="s">
        <v>58</v>
      </c>
      <c r="C31" s="157" t="str">
        <f>LS_1!C31</f>
        <v>Die SuS berücksichtigen die Anforderungen des Urheberrechts mit Lizenz- und Nutzungsrechten.</v>
      </c>
      <c r="D31" s="157"/>
      <c r="E31" s="157"/>
      <c r="F31" s="157"/>
      <c r="G31" s="157"/>
      <c r="H31" s="157"/>
      <c r="I31" s="157"/>
      <c r="J31" s="157"/>
      <c r="K31" s="157"/>
      <c r="L31" s="158"/>
      <c r="M31" s="159"/>
      <c r="N31" s="160"/>
      <c r="O31" s="161"/>
      <c r="P31" s="162"/>
      <c r="Q31" s="162"/>
      <c r="R31" s="163"/>
      <c r="S31" s="41"/>
      <c r="T31" s="21">
        <f t="shared" si="0"/>
        <v>-1</v>
      </c>
      <c r="U31" s="21">
        <f t="shared" si="1"/>
        <v>0</v>
      </c>
      <c r="V31" s="21">
        <f t="shared" si="2"/>
        <v>-1</v>
      </c>
      <c r="X31" s="18"/>
      <c r="AA31" s="22" t="str">
        <f>IF(ISBLANK(O31),"",CONCATENATE(AA10,$AA$9,B31,$AB$9,O31))</f>
        <v/>
      </c>
      <c r="AB31" s="22" t="str">
        <f>IF(ISBLANK(S31),"",CONCATENATE(AB10,$AA$9,$B31,$AB$9,S31))</f>
        <v/>
      </c>
    </row>
    <row r="32" spans="1:28" ht="29.25" customHeight="1" x14ac:dyDescent="0.4">
      <c r="A32" s="155"/>
      <c r="B32" s="10" t="s">
        <v>59</v>
      </c>
      <c r="C32" s="135" t="str">
        <f>LS_1!C32</f>
        <v>Die SuS setzen Anforderungen an Datensicherheit um.</v>
      </c>
      <c r="D32" s="135"/>
      <c r="E32" s="135"/>
      <c r="F32" s="135"/>
      <c r="G32" s="135"/>
      <c r="H32" s="135"/>
      <c r="I32" s="135"/>
      <c r="J32" s="135"/>
      <c r="K32" s="135"/>
      <c r="L32" s="136"/>
      <c r="M32" s="137"/>
      <c r="N32" s="138"/>
      <c r="O32" s="139"/>
      <c r="P32" s="140"/>
      <c r="Q32" s="140"/>
      <c r="R32" s="141"/>
      <c r="S32" s="39"/>
      <c r="T32" s="21">
        <f t="shared" si="0"/>
        <v>-1</v>
      </c>
      <c r="U32" s="21">
        <f t="shared" si="1"/>
        <v>0</v>
      </c>
      <c r="V32" s="21">
        <f t="shared" si="2"/>
        <v>-1</v>
      </c>
      <c r="X32" s="18"/>
      <c r="AA32" s="22" t="str">
        <f t="shared" ref="AA32:AA39" si="7">IF(ISBLANK(O32),AA31,CONCATENATE(AA31,$AC$9,$AA$9,B32,$AB$9,O32))</f>
        <v/>
      </c>
      <c r="AB32" s="22" t="str">
        <f>IF(ISBLANK(S32),AB31,CONCATENATE(AB31,$AC$9,$AA$9,B32,$AB$9,S32))</f>
        <v/>
      </c>
    </row>
    <row r="33" spans="1:30" ht="29.25" customHeight="1" x14ac:dyDescent="0.4">
      <c r="A33" s="155"/>
      <c r="B33" s="10" t="s">
        <v>60</v>
      </c>
      <c r="C33" s="135" t="str">
        <f>LS_1!C33</f>
        <v>Die SuS setzen Anforderungen des Datenschutzes um.</v>
      </c>
      <c r="D33" s="135"/>
      <c r="E33" s="135"/>
      <c r="F33" s="135"/>
      <c r="G33" s="135"/>
      <c r="H33" s="135"/>
      <c r="I33" s="135"/>
      <c r="J33" s="135"/>
      <c r="K33" s="135"/>
      <c r="L33" s="136"/>
      <c r="M33" s="137"/>
      <c r="N33" s="138"/>
      <c r="O33" s="139"/>
      <c r="P33" s="140"/>
      <c r="Q33" s="140"/>
      <c r="R33" s="141"/>
      <c r="S33" s="39"/>
      <c r="T33" s="21">
        <f t="shared" si="0"/>
        <v>-1</v>
      </c>
      <c r="U33" s="21">
        <f t="shared" si="1"/>
        <v>0</v>
      </c>
      <c r="V33" s="21">
        <f t="shared" si="2"/>
        <v>-1</v>
      </c>
      <c r="X33" s="18"/>
      <c r="AA33" s="22" t="str">
        <f t="shared" si="7"/>
        <v/>
      </c>
      <c r="AB33" s="22" t="str">
        <f t="shared" ref="AB33:AB39" si="8">IF(ISBLANK(S33),AB32,CONCATENATE(AB32,$AC$9,$AA$9,B33,$AB$9,S33))</f>
        <v/>
      </c>
    </row>
    <row r="34" spans="1:30" ht="29.25" customHeight="1" x14ac:dyDescent="0.4">
      <c r="A34" s="155"/>
      <c r="B34" s="10" t="s">
        <v>61</v>
      </c>
      <c r="C34" s="135" t="str">
        <f>LS_1!C34</f>
        <v>Die SuS setzen algorithmische Problemlösungsstrategien für das Verständnis von Softwareentwicklung ein.</v>
      </c>
      <c r="D34" s="135"/>
      <c r="E34" s="135"/>
      <c r="F34" s="135"/>
      <c r="G34" s="135"/>
      <c r="H34" s="135"/>
      <c r="I34" s="135"/>
      <c r="J34" s="135"/>
      <c r="K34" s="135"/>
      <c r="L34" s="136"/>
      <c r="M34" s="137"/>
      <c r="N34" s="138"/>
      <c r="O34" s="139"/>
      <c r="P34" s="140"/>
      <c r="Q34" s="140"/>
      <c r="R34" s="141"/>
      <c r="S34" s="39"/>
      <c r="T34" s="21">
        <f t="shared" si="0"/>
        <v>-1</v>
      </c>
      <c r="U34" s="21">
        <f t="shared" si="1"/>
        <v>0</v>
      </c>
      <c r="V34" s="21">
        <f t="shared" si="2"/>
        <v>-1</v>
      </c>
      <c r="X34" s="18"/>
      <c r="AA34" s="22" t="str">
        <f t="shared" si="7"/>
        <v/>
      </c>
      <c r="AB34" s="22" t="str">
        <f t="shared" si="8"/>
        <v/>
      </c>
    </row>
    <row r="35" spans="1:30" ht="29.25" customHeight="1" x14ac:dyDescent="0.4">
      <c r="A35" s="155"/>
      <c r="B35" s="10" t="s">
        <v>62</v>
      </c>
      <c r="C35" s="135" t="str">
        <f>LS_1!C35</f>
        <v>Die SuS konfigurieren Hard- und/oder Software für Arbeits- und Geschäftsprozesse.</v>
      </c>
      <c r="D35" s="135"/>
      <c r="E35" s="135"/>
      <c r="F35" s="135"/>
      <c r="G35" s="135"/>
      <c r="H35" s="135"/>
      <c r="I35" s="135"/>
      <c r="J35" s="135"/>
      <c r="K35" s="135"/>
      <c r="L35" s="136"/>
      <c r="M35" s="137"/>
      <c r="N35" s="138"/>
      <c r="O35" s="139"/>
      <c r="P35" s="140"/>
      <c r="Q35" s="140"/>
      <c r="R35" s="141"/>
      <c r="S35" s="39"/>
      <c r="T35" s="21">
        <f t="shared" si="0"/>
        <v>-1</v>
      </c>
      <c r="U35" s="21">
        <f t="shared" si="1"/>
        <v>0</v>
      </c>
      <c r="V35" s="21">
        <f t="shared" si="2"/>
        <v>-1</v>
      </c>
      <c r="X35" s="18"/>
      <c r="AA35" s="22" t="str">
        <f t="shared" si="7"/>
        <v/>
      </c>
      <c r="AB35" s="22" t="str">
        <f t="shared" si="8"/>
        <v/>
      </c>
    </row>
    <row r="36" spans="1:30" ht="29.25" customHeight="1" x14ac:dyDescent="0.4">
      <c r="A36" s="155"/>
      <c r="B36" s="10" t="s">
        <v>63</v>
      </c>
      <c r="C36" s="135" t="str">
        <f>LS_1!C36</f>
        <v>Die SuS nehmen individuelle Konfigurationen an Hard- und/oder Software vor.</v>
      </c>
      <c r="D36" s="135"/>
      <c r="E36" s="135"/>
      <c r="F36" s="135"/>
      <c r="G36" s="135"/>
      <c r="H36" s="135"/>
      <c r="I36" s="135"/>
      <c r="J36" s="135"/>
      <c r="K36" s="135"/>
      <c r="L36" s="136"/>
      <c r="M36" s="137"/>
      <c r="N36" s="138"/>
      <c r="O36" s="139"/>
      <c r="P36" s="140"/>
      <c r="Q36" s="140"/>
      <c r="R36" s="141"/>
      <c r="S36" s="39"/>
      <c r="T36" s="21">
        <f t="shared" si="0"/>
        <v>-1</v>
      </c>
      <c r="U36" s="21">
        <f t="shared" si="1"/>
        <v>0</v>
      </c>
      <c r="V36" s="21">
        <f t="shared" si="2"/>
        <v>-1</v>
      </c>
      <c r="X36" s="18"/>
      <c r="AA36" s="22" t="str">
        <f t="shared" si="7"/>
        <v/>
      </c>
      <c r="AB36" s="22" t="str">
        <f t="shared" si="8"/>
        <v/>
      </c>
    </row>
    <row r="37" spans="1:30" ht="29.25" customHeight="1" x14ac:dyDescent="0.4">
      <c r="A37" s="155"/>
      <c r="B37" s="10" t="s">
        <v>64</v>
      </c>
      <c r="C37" s="135" t="str">
        <f>LS_1!C37</f>
        <v>Die SuS analysieren  Aufbau,  Kommunikation und Funktionsweise vernetzter Systeme.</v>
      </c>
      <c r="D37" s="135"/>
      <c r="E37" s="135"/>
      <c r="F37" s="135"/>
      <c r="G37" s="135"/>
      <c r="H37" s="135"/>
      <c r="I37" s="135"/>
      <c r="J37" s="135"/>
      <c r="K37" s="135"/>
      <c r="L37" s="136"/>
      <c r="M37" s="137"/>
      <c r="N37" s="138"/>
      <c r="O37" s="139"/>
      <c r="P37" s="140"/>
      <c r="Q37" s="140"/>
      <c r="R37" s="141"/>
      <c r="S37" s="39"/>
      <c r="T37" s="21">
        <f t="shared" si="0"/>
        <v>-1</v>
      </c>
      <c r="U37" s="21">
        <f t="shared" si="1"/>
        <v>0</v>
      </c>
      <c r="V37" s="21">
        <f t="shared" si="2"/>
        <v>-1</v>
      </c>
      <c r="X37" s="18"/>
      <c r="AA37" s="22" t="str">
        <f t="shared" si="7"/>
        <v/>
      </c>
      <c r="AB37" s="22" t="str">
        <f t="shared" si="8"/>
        <v/>
      </c>
    </row>
    <row r="38" spans="1:30" ht="29.25" customHeight="1" x14ac:dyDescent="0.4">
      <c r="A38" s="155"/>
      <c r="B38" s="54" t="s">
        <v>65</v>
      </c>
      <c r="C38" s="210">
        <f>LS_1!C38</f>
        <v>0</v>
      </c>
      <c r="D38" s="210"/>
      <c r="E38" s="210"/>
      <c r="F38" s="210"/>
      <c r="G38" s="210"/>
      <c r="H38" s="210"/>
      <c r="I38" s="210"/>
      <c r="J38" s="210"/>
      <c r="K38" s="210"/>
      <c r="L38" s="211"/>
      <c r="M38" s="137"/>
      <c r="N38" s="138"/>
      <c r="O38" s="139"/>
      <c r="P38" s="140"/>
      <c r="Q38" s="140"/>
      <c r="R38" s="141"/>
      <c r="S38" s="39"/>
      <c r="T38" s="21">
        <f t="shared" si="0"/>
        <v>-1</v>
      </c>
      <c r="U38" s="21">
        <f t="shared" si="1"/>
        <v>1</v>
      </c>
      <c r="V38" s="21">
        <f t="shared" si="2"/>
        <v>-1</v>
      </c>
      <c r="X38" s="18"/>
      <c r="AA38" s="22" t="str">
        <f t="shared" si="7"/>
        <v/>
      </c>
      <c r="AB38" s="22" t="str">
        <f t="shared" si="8"/>
        <v/>
      </c>
    </row>
    <row r="39" spans="1:30" ht="29.25" customHeight="1" thickBot="1" x14ac:dyDescent="0.45">
      <c r="A39" s="156"/>
      <c r="B39" s="55" t="s">
        <v>66</v>
      </c>
      <c r="C39" s="202">
        <f>LS_1!C39</f>
        <v>0</v>
      </c>
      <c r="D39" s="202"/>
      <c r="E39" s="202"/>
      <c r="F39" s="202"/>
      <c r="G39" s="202"/>
      <c r="H39" s="202"/>
      <c r="I39" s="202"/>
      <c r="J39" s="202"/>
      <c r="K39" s="202"/>
      <c r="L39" s="203"/>
      <c r="M39" s="144"/>
      <c r="N39" s="145"/>
      <c r="O39" s="151"/>
      <c r="P39" s="152"/>
      <c r="Q39" s="152"/>
      <c r="R39" s="153"/>
      <c r="S39" s="40"/>
      <c r="T39" s="21">
        <f t="shared" si="0"/>
        <v>-1</v>
      </c>
      <c r="U39" s="21">
        <f t="shared" si="1"/>
        <v>1</v>
      </c>
      <c r="V39" s="21">
        <f t="shared" si="2"/>
        <v>-1</v>
      </c>
      <c r="X39" s="18"/>
      <c r="AA39" s="22" t="str">
        <f t="shared" si="7"/>
        <v/>
      </c>
      <c r="AB39" s="22" t="str">
        <f t="shared" si="8"/>
        <v/>
      </c>
    </row>
    <row r="41" spans="1:30" x14ac:dyDescent="0.4">
      <c r="Q41" s="31"/>
      <c r="R41" s="31"/>
      <c r="X41" s="18"/>
    </row>
    <row r="42" spans="1:30" x14ac:dyDescent="0.4">
      <c r="A42" s="102" t="s">
        <v>5</v>
      </c>
      <c r="B42" s="103"/>
      <c r="C42" s="103"/>
      <c r="D42" s="103"/>
      <c r="E42" s="103"/>
      <c r="F42" s="103"/>
      <c r="G42" s="103"/>
      <c r="H42" s="103"/>
      <c r="I42" s="103"/>
      <c r="J42" s="103"/>
      <c r="K42" s="104"/>
      <c r="Q42" s="32" t="s">
        <v>67</v>
      </c>
      <c r="R42" s="81" t="str">
        <f>IFERROR(AVERAGEIFS(T11:T19,T11:T19,"&gt;=0")*PRODUCT(U11:U39),"")</f>
        <v/>
      </c>
      <c r="S42" s="28"/>
      <c r="T42" s="29"/>
      <c r="U42" s="29"/>
      <c r="V42" s="29" t="str">
        <f>R42</f>
        <v/>
      </c>
      <c r="W42" s="29"/>
      <c r="X42" s="29"/>
      <c r="Y42" s="29"/>
      <c r="Z42" s="29"/>
      <c r="AA42" s="29"/>
      <c r="AB42" s="29"/>
      <c r="AC42" s="29"/>
      <c r="AD42" s="30"/>
    </row>
    <row r="43" spans="1:30" x14ac:dyDescent="0.4">
      <c r="A43" s="105">
        <f>$H$1</f>
        <v>0</v>
      </c>
      <c r="B43" s="106"/>
      <c r="C43" s="106"/>
      <c r="D43" s="106"/>
      <c r="E43" s="106"/>
      <c r="F43" s="106"/>
      <c r="G43" s="106"/>
      <c r="H43" s="106"/>
      <c r="I43" s="106"/>
      <c r="J43" s="106"/>
      <c r="K43" s="107"/>
      <c r="Q43" s="33" t="s">
        <v>68</v>
      </c>
      <c r="R43" s="82" t="str">
        <f>IFERROR(AVERAGEIFS(T20:T30,T20:T30,"&gt;=0")*PRODUCT(U11:U39),"")</f>
        <v/>
      </c>
      <c r="S43" s="28"/>
      <c r="T43" s="29"/>
      <c r="U43" s="29"/>
      <c r="V43" s="29" t="str">
        <f>R43</f>
        <v/>
      </c>
      <c r="W43" s="29"/>
      <c r="X43" s="29"/>
      <c r="Y43" s="29"/>
      <c r="Z43" s="29"/>
      <c r="AA43" s="29"/>
      <c r="AB43" s="29"/>
      <c r="AC43" s="29"/>
      <c r="AD43" s="30"/>
    </row>
    <row r="44" spans="1:30" x14ac:dyDescent="0.4">
      <c r="A44" s="108"/>
      <c r="B44" s="109"/>
      <c r="C44" s="109"/>
      <c r="D44" s="109"/>
      <c r="E44" s="109"/>
      <c r="F44" s="109"/>
      <c r="G44" s="109"/>
      <c r="H44" s="109"/>
      <c r="I44" s="109"/>
      <c r="J44" s="109"/>
      <c r="K44" s="110"/>
      <c r="Q44" s="34" t="s">
        <v>69</v>
      </c>
      <c r="R44" s="83" t="str">
        <f>IFERROR(AVERAGEIFS(T31:T39,T31:T39,"&gt;=0")*PRODUCT(U11:U39),"")</f>
        <v/>
      </c>
      <c r="S44" s="28"/>
      <c r="T44" s="29"/>
      <c r="U44" s="29"/>
      <c r="V44" s="29" t="str">
        <f>R44</f>
        <v/>
      </c>
      <c r="W44" s="29"/>
      <c r="X44" s="29"/>
      <c r="Y44" s="29"/>
      <c r="Z44" s="29"/>
      <c r="AA44" s="29"/>
      <c r="AB44" s="29"/>
      <c r="AC44" s="29"/>
      <c r="AD44" s="30"/>
    </row>
    <row r="45" spans="1:30" x14ac:dyDescent="0.4">
      <c r="A45" s="102" t="str">
        <f>CONCATENATE("Lernfeld ",$H$2," : ")</f>
        <v xml:space="preserve">Lernfeld 0 : </v>
      </c>
      <c r="B45" s="103"/>
      <c r="C45" s="103"/>
      <c r="D45" s="103"/>
      <c r="E45" s="103"/>
      <c r="F45" s="103"/>
      <c r="G45" s="103"/>
      <c r="H45" s="103"/>
      <c r="I45" s="103"/>
      <c r="J45" s="103"/>
      <c r="K45" s="104"/>
      <c r="R45" s="84"/>
      <c r="S45" s="27"/>
      <c r="T45" s="27"/>
      <c r="U45" s="27"/>
      <c r="V45" s="27"/>
      <c r="W45" s="27"/>
      <c r="X45" s="27"/>
      <c r="Y45" s="27"/>
      <c r="Z45" s="27"/>
      <c r="AA45" s="27"/>
      <c r="AB45" s="27"/>
      <c r="AC45" s="27"/>
    </row>
    <row r="46" spans="1:30" ht="15" customHeight="1" x14ac:dyDescent="0.4">
      <c r="A46" s="105">
        <f>$H$3</f>
        <v>0</v>
      </c>
      <c r="B46" s="106"/>
      <c r="C46" s="106"/>
      <c r="D46" s="106"/>
      <c r="E46" s="106"/>
      <c r="F46" s="106"/>
      <c r="G46" s="106"/>
      <c r="H46" s="106"/>
      <c r="I46" s="106"/>
      <c r="J46" s="106"/>
      <c r="K46" s="107"/>
      <c r="R46" s="84"/>
      <c r="S46" s="27"/>
      <c r="T46" s="27"/>
      <c r="U46" s="27"/>
      <c r="V46" s="27"/>
      <c r="W46" s="27"/>
      <c r="X46" s="27"/>
      <c r="Y46" s="27"/>
      <c r="Z46" s="27"/>
      <c r="AA46" s="27"/>
      <c r="AB46" s="27"/>
      <c r="AC46" s="27"/>
    </row>
    <row r="47" spans="1:30" x14ac:dyDescent="0.4">
      <c r="A47" s="108"/>
      <c r="B47" s="109"/>
      <c r="C47" s="109"/>
      <c r="D47" s="109"/>
      <c r="E47" s="109"/>
      <c r="F47" s="109"/>
      <c r="G47" s="109"/>
      <c r="H47" s="109"/>
      <c r="I47" s="109"/>
      <c r="J47" s="109"/>
      <c r="K47" s="110"/>
      <c r="R47" s="84"/>
      <c r="S47" s="27"/>
      <c r="T47" s="27"/>
      <c r="U47" s="27"/>
      <c r="V47" s="27"/>
      <c r="W47" s="27"/>
      <c r="X47" s="27"/>
      <c r="Y47" s="27"/>
      <c r="Z47" s="27"/>
      <c r="AA47" s="27"/>
      <c r="AB47" s="27"/>
      <c r="AC47" s="27"/>
    </row>
    <row r="48" spans="1:30" x14ac:dyDescent="0.4">
      <c r="A48" s="99" t="str">
        <f>CONCATENATE("Lernsituation ",$H$2,".",$P$2," : ")</f>
        <v xml:space="preserve">Lernsituation 0.6 : </v>
      </c>
      <c r="B48" s="100"/>
      <c r="C48" s="100"/>
      <c r="D48" s="100"/>
      <c r="E48" s="100"/>
      <c r="F48" s="100"/>
      <c r="G48" s="100"/>
      <c r="H48" s="100"/>
      <c r="I48" s="100"/>
      <c r="J48" s="100"/>
      <c r="K48" s="101"/>
      <c r="R48" s="84"/>
      <c r="S48" s="27"/>
      <c r="T48" s="27"/>
      <c r="U48" s="27"/>
      <c r="V48" s="27"/>
      <c r="W48" s="27"/>
      <c r="X48" s="27"/>
      <c r="Y48" s="27"/>
      <c r="Z48" s="27"/>
      <c r="AA48" s="27"/>
      <c r="AB48" s="27"/>
      <c r="AC48" s="27"/>
    </row>
    <row r="49" spans="1:29" ht="15" customHeight="1" x14ac:dyDescent="0.4">
      <c r="A49" s="105" t="str">
        <f>$H$4</f>
        <v>-</v>
      </c>
      <c r="B49" s="106"/>
      <c r="C49" s="106"/>
      <c r="D49" s="106"/>
      <c r="E49" s="106"/>
      <c r="F49" s="106"/>
      <c r="G49" s="106"/>
      <c r="H49" s="106"/>
      <c r="I49" s="106"/>
      <c r="J49" s="106"/>
      <c r="K49" s="107"/>
      <c r="R49" s="84"/>
      <c r="S49" s="27"/>
      <c r="T49" s="27"/>
      <c r="U49" s="27"/>
      <c r="V49" s="27"/>
      <c r="W49" s="27"/>
      <c r="X49" s="27"/>
      <c r="Y49" s="27"/>
      <c r="Z49" s="27"/>
      <c r="AA49" s="27"/>
      <c r="AB49" s="27"/>
      <c r="AC49" s="27"/>
    </row>
    <row r="50" spans="1:29" x14ac:dyDescent="0.4">
      <c r="A50" s="108"/>
      <c r="B50" s="109"/>
      <c r="C50" s="109"/>
      <c r="D50" s="109"/>
      <c r="E50" s="109"/>
      <c r="F50" s="109"/>
      <c r="G50" s="109"/>
      <c r="H50" s="109"/>
      <c r="I50" s="109"/>
      <c r="J50" s="109"/>
      <c r="K50" s="110"/>
      <c r="R50" s="84"/>
      <c r="S50" s="27"/>
      <c r="T50" s="27"/>
      <c r="U50" s="27"/>
      <c r="V50" s="27"/>
      <c r="W50" s="27"/>
      <c r="X50" s="27"/>
      <c r="Y50" s="27"/>
      <c r="Z50" s="27"/>
      <c r="AA50" s="27"/>
      <c r="AB50" s="27"/>
      <c r="AC50" s="27"/>
    </row>
    <row r="51" spans="1:29" x14ac:dyDescent="0.4">
      <c r="A51" s="119" t="s">
        <v>37</v>
      </c>
      <c r="B51" s="120"/>
      <c r="C51" s="121" t="str">
        <f>$H$5</f>
        <v>-</v>
      </c>
      <c r="D51" s="113"/>
      <c r="E51" s="114"/>
      <c r="F51" s="119" t="s">
        <v>36</v>
      </c>
      <c r="G51" s="120"/>
      <c r="H51" s="113" t="str">
        <f>$N$5</f>
        <v>-</v>
      </c>
      <c r="I51" s="113"/>
      <c r="J51" s="113"/>
      <c r="K51" s="114"/>
      <c r="R51" s="84"/>
    </row>
    <row r="52" spans="1:29" ht="15" thickBot="1" x14ac:dyDescent="0.45">
      <c r="R52" s="84"/>
    </row>
    <row r="53" spans="1:29" x14ac:dyDescent="0.4">
      <c r="A53" s="97" t="s">
        <v>73</v>
      </c>
      <c r="B53" s="98"/>
      <c r="C53" s="61" t="s">
        <v>122</v>
      </c>
      <c r="D53" s="58"/>
      <c r="E53" s="58"/>
      <c r="F53" s="58"/>
      <c r="G53" s="58"/>
      <c r="H53" s="58"/>
      <c r="I53" s="58"/>
      <c r="J53" s="58"/>
      <c r="K53" s="58"/>
      <c r="L53" s="58"/>
      <c r="M53" s="64"/>
      <c r="N53" s="115" t="s">
        <v>121</v>
      </c>
      <c r="O53" s="115"/>
      <c r="P53" s="115"/>
      <c r="Q53" s="116"/>
      <c r="R53" s="85" t="s">
        <v>120</v>
      </c>
    </row>
    <row r="54" spans="1:29" x14ac:dyDescent="0.4">
      <c r="A54" s="146" t="s">
        <v>14</v>
      </c>
      <c r="B54" s="59" t="str">
        <f>B11</f>
        <v>MK1</v>
      </c>
      <c r="C54" s="134" t="str">
        <f>C11</f>
        <v>Die SuS entwickeln Kriterien, um den Einfluss zeitgemäßer Hard- und/oder Software beurteilen zu können.</v>
      </c>
      <c r="D54" s="134"/>
      <c r="E54" s="134"/>
      <c r="F54" s="134"/>
      <c r="G54" s="134"/>
      <c r="H54" s="134"/>
      <c r="I54" s="134"/>
      <c r="J54" s="134"/>
      <c r="K54" s="134"/>
      <c r="L54" s="134"/>
      <c r="M54" s="134"/>
      <c r="N54" s="134"/>
      <c r="O54" s="134"/>
      <c r="P54" s="134"/>
      <c r="Q54" s="134"/>
      <c r="R54" s="77">
        <f t="shared" ref="R54:R82" si="9">V11</f>
        <v>-1</v>
      </c>
    </row>
    <row r="55" spans="1:29" x14ac:dyDescent="0.4">
      <c r="A55" s="147"/>
      <c r="B55" s="7" t="str">
        <f t="shared" ref="B55:C70" si="10">B12</f>
        <v>MK2</v>
      </c>
      <c r="C55" s="112" t="str">
        <f>C12</f>
        <v>Die SuS reflektieren den Einfluss der genutzten Hard- und/oder Software auf ihre berufliche Tätigkeit.</v>
      </c>
      <c r="D55" s="112"/>
      <c r="E55" s="112"/>
      <c r="F55" s="112"/>
      <c r="G55" s="112"/>
      <c r="H55" s="112"/>
      <c r="I55" s="112"/>
      <c r="J55" s="112"/>
      <c r="K55" s="112"/>
      <c r="L55" s="112"/>
      <c r="M55" s="112"/>
      <c r="N55" s="112"/>
      <c r="O55" s="112"/>
      <c r="P55" s="112"/>
      <c r="Q55" s="112"/>
      <c r="R55" s="78">
        <f t="shared" si="9"/>
        <v>-1</v>
      </c>
    </row>
    <row r="56" spans="1:29" x14ac:dyDescent="0.4">
      <c r="A56" s="147"/>
      <c r="B56" s="7" t="str">
        <f t="shared" si="10"/>
        <v>MK3</v>
      </c>
      <c r="C56" s="112" t="str">
        <f>C13</f>
        <v>Die SuS reflektieren den gesellschaftlichen Einfluss der genutzten Hard- und/oder Software.</v>
      </c>
      <c r="D56" s="112"/>
      <c r="E56" s="112"/>
      <c r="F56" s="112"/>
      <c r="G56" s="112"/>
      <c r="H56" s="112"/>
      <c r="I56" s="112"/>
      <c r="J56" s="112"/>
      <c r="K56" s="112"/>
      <c r="L56" s="112"/>
      <c r="M56" s="112"/>
      <c r="N56" s="112"/>
      <c r="O56" s="112"/>
      <c r="P56" s="112"/>
      <c r="Q56" s="112"/>
      <c r="R56" s="78">
        <f t="shared" si="9"/>
        <v>-1</v>
      </c>
    </row>
    <row r="57" spans="1:29" x14ac:dyDescent="0.4">
      <c r="A57" s="147"/>
      <c r="B57" s="7" t="str">
        <f t="shared" si="10"/>
        <v>MK4</v>
      </c>
      <c r="C57" s="112" t="str">
        <f>C14</f>
        <v>Die SuS reflektieren den Einfluss der genutzten Hard- und/oder Software auf ihre persönliche Lebenswelt.</v>
      </c>
      <c r="D57" s="112"/>
      <c r="E57" s="112"/>
      <c r="F57" s="112"/>
      <c r="G57" s="112"/>
      <c r="H57" s="112"/>
      <c r="I57" s="112"/>
      <c r="J57" s="112"/>
      <c r="K57" s="112"/>
      <c r="L57" s="112"/>
      <c r="M57" s="112"/>
      <c r="N57" s="112"/>
      <c r="O57" s="112"/>
      <c r="P57" s="112"/>
      <c r="Q57" s="112"/>
      <c r="R57" s="78">
        <f t="shared" si="9"/>
        <v>-1</v>
      </c>
    </row>
    <row r="58" spans="1:29" x14ac:dyDescent="0.4">
      <c r="A58" s="147"/>
      <c r="B58" s="7" t="str">
        <f t="shared" si="10"/>
        <v>MK5</v>
      </c>
      <c r="C58" s="112" t="str">
        <f>C15</f>
        <v>Die SuS thematisieren technische Gefahren und Risiken der genutzten Hard- und/oder Software.</v>
      </c>
      <c r="D58" s="112"/>
      <c r="E58" s="112"/>
      <c r="F58" s="112"/>
      <c r="G58" s="112"/>
      <c r="H58" s="112"/>
      <c r="I58" s="112"/>
      <c r="J58" s="112"/>
      <c r="K58" s="112"/>
      <c r="L58" s="112"/>
      <c r="M58" s="112"/>
      <c r="N58" s="112"/>
      <c r="O58" s="112"/>
      <c r="P58" s="112"/>
      <c r="Q58" s="112"/>
      <c r="R58" s="78">
        <f t="shared" si="9"/>
        <v>-1</v>
      </c>
    </row>
    <row r="59" spans="1:29" x14ac:dyDescent="0.4">
      <c r="A59" s="147"/>
      <c r="B59" s="7" t="str">
        <f t="shared" si="10"/>
        <v>MK6</v>
      </c>
      <c r="C59" s="112" t="str">
        <f t="shared" si="10"/>
        <v>Die SuS bewerten den Einsatz digitaler Medien aus dem Berufsfeld.</v>
      </c>
      <c r="D59" s="112"/>
      <c r="E59" s="112"/>
      <c r="F59" s="112"/>
      <c r="G59" s="112"/>
      <c r="H59" s="112"/>
      <c r="I59" s="112"/>
      <c r="J59" s="112"/>
      <c r="K59" s="112"/>
      <c r="L59" s="112"/>
      <c r="M59" s="112"/>
      <c r="N59" s="112"/>
      <c r="O59" s="112"/>
      <c r="P59" s="112"/>
      <c r="Q59" s="112"/>
      <c r="R59" s="78">
        <f t="shared" si="9"/>
        <v>-1</v>
      </c>
    </row>
    <row r="60" spans="1:29" x14ac:dyDescent="0.4">
      <c r="A60" s="147"/>
      <c r="B60" s="7" t="str">
        <f t="shared" si="10"/>
        <v>MK7</v>
      </c>
      <c r="C60" s="112" t="str">
        <f t="shared" si="10"/>
        <v>Die SuS reflektieren den Einsatz digitaler Medien zur Lernortkooperation und in anderen kooperativen Settings.</v>
      </c>
      <c r="D60" s="112"/>
      <c r="E60" s="112"/>
      <c r="F60" s="112"/>
      <c r="G60" s="112"/>
      <c r="H60" s="112"/>
      <c r="I60" s="112"/>
      <c r="J60" s="112"/>
      <c r="K60" s="112"/>
      <c r="L60" s="112"/>
      <c r="M60" s="112"/>
      <c r="N60" s="112"/>
      <c r="O60" s="112"/>
      <c r="P60" s="112"/>
      <c r="Q60" s="112"/>
      <c r="R60" s="78">
        <f t="shared" si="9"/>
        <v>-1</v>
      </c>
    </row>
    <row r="61" spans="1:29" x14ac:dyDescent="0.4">
      <c r="A61" s="147"/>
      <c r="B61" s="7" t="str">
        <f t="shared" si="10"/>
        <v>MK8</v>
      </c>
      <c r="C61" s="112">
        <f t="shared" si="10"/>
        <v>0</v>
      </c>
      <c r="D61" s="112"/>
      <c r="E61" s="112"/>
      <c r="F61" s="112"/>
      <c r="G61" s="112"/>
      <c r="H61" s="112"/>
      <c r="I61" s="112"/>
      <c r="J61" s="112"/>
      <c r="K61" s="112"/>
      <c r="L61" s="112"/>
      <c r="M61" s="112"/>
      <c r="N61" s="112"/>
      <c r="O61" s="112"/>
      <c r="P61" s="112"/>
      <c r="Q61" s="112"/>
      <c r="R61" s="78">
        <f t="shared" si="9"/>
        <v>-1</v>
      </c>
    </row>
    <row r="62" spans="1:29" ht="15" thickBot="1" x14ac:dyDescent="0.45">
      <c r="A62" s="148"/>
      <c r="B62" s="8" t="str">
        <f t="shared" si="10"/>
        <v>MK9</v>
      </c>
      <c r="C62" s="127">
        <f t="shared" si="10"/>
        <v>0</v>
      </c>
      <c r="D62" s="127"/>
      <c r="E62" s="127"/>
      <c r="F62" s="127"/>
      <c r="G62" s="127"/>
      <c r="H62" s="127"/>
      <c r="I62" s="127"/>
      <c r="J62" s="127"/>
      <c r="K62" s="127"/>
      <c r="L62" s="127"/>
      <c r="M62" s="127"/>
      <c r="N62" s="127"/>
      <c r="O62" s="127"/>
      <c r="P62" s="127"/>
      <c r="Q62" s="127"/>
      <c r="R62" s="79">
        <f t="shared" si="9"/>
        <v>-1</v>
      </c>
    </row>
    <row r="63" spans="1:29" x14ac:dyDescent="0.4">
      <c r="A63" s="131" t="s">
        <v>15</v>
      </c>
      <c r="B63" s="6" t="str">
        <f t="shared" si="10"/>
        <v>AK1</v>
      </c>
      <c r="C63" s="111" t="str">
        <f t="shared" si="10"/>
        <v>Die SuS nutzen digitale Quellen zur Informationsbeschaffung.</v>
      </c>
      <c r="D63" s="111"/>
      <c r="E63" s="111"/>
      <c r="F63" s="111"/>
      <c r="G63" s="111"/>
      <c r="H63" s="111"/>
      <c r="I63" s="111"/>
      <c r="J63" s="111"/>
      <c r="K63" s="111"/>
      <c r="L63" s="111"/>
      <c r="M63" s="111"/>
      <c r="N63" s="111"/>
      <c r="O63" s="111"/>
      <c r="P63" s="111"/>
      <c r="Q63" s="111"/>
      <c r="R63" s="80">
        <f t="shared" si="9"/>
        <v>-1</v>
      </c>
    </row>
    <row r="64" spans="1:29" x14ac:dyDescent="0.4">
      <c r="A64" s="132"/>
      <c r="B64" s="7" t="str">
        <f t="shared" si="10"/>
        <v>AK2</v>
      </c>
      <c r="C64" s="112" t="str">
        <f t="shared" si="10"/>
        <v>Die SuS greifen auf digitale Ressourcen von Ausbildungsbeteiligten zu.</v>
      </c>
      <c r="D64" s="112"/>
      <c r="E64" s="112"/>
      <c r="F64" s="112"/>
      <c r="G64" s="112"/>
      <c r="H64" s="112"/>
      <c r="I64" s="112"/>
      <c r="J64" s="112"/>
      <c r="K64" s="112"/>
      <c r="L64" s="112"/>
      <c r="M64" s="112"/>
      <c r="N64" s="112"/>
      <c r="O64" s="112"/>
      <c r="P64" s="112"/>
      <c r="Q64" s="112"/>
      <c r="R64" s="78">
        <f t="shared" si="9"/>
        <v>-1</v>
      </c>
    </row>
    <row r="65" spans="1:18" x14ac:dyDescent="0.4">
      <c r="A65" s="132"/>
      <c r="B65" s="7" t="str">
        <f t="shared" si="10"/>
        <v>AK3</v>
      </c>
      <c r="C65" s="112" t="str">
        <f t="shared" si="10"/>
        <v>Die SuS verwenden zeitgemäße fachbereichsspezifische Software und Softwareumgebungen.</v>
      </c>
      <c r="D65" s="112"/>
      <c r="E65" s="112"/>
      <c r="F65" s="112"/>
      <c r="G65" s="112"/>
      <c r="H65" s="112"/>
      <c r="I65" s="112"/>
      <c r="J65" s="112"/>
      <c r="K65" s="112"/>
      <c r="L65" s="112"/>
      <c r="M65" s="112"/>
      <c r="N65" s="112"/>
      <c r="O65" s="112"/>
      <c r="P65" s="112"/>
      <c r="Q65" s="112"/>
      <c r="R65" s="78">
        <f t="shared" si="9"/>
        <v>-1</v>
      </c>
    </row>
    <row r="66" spans="1:18" x14ac:dyDescent="0.4">
      <c r="A66" s="132"/>
      <c r="B66" s="7" t="str">
        <f t="shared" si="10"/>
        <v>AK4</v>
      </c>
      <c r="C66" s="112" t="str">
        <f t="shared" si="10"/>
        <v>Die SuS erstellen Präsentationen, Kalkulationen und Dokumentationen in zeitgemäßen Softwareumgebungen.</v>
      </c>
      <c r="D66" s="112"/>
      <c r="E66" s="112"/>
      <c r="F66" s="112"/>
      <c r="G66" s="112"/>
      <c r="H66" s="112"/>
      <c r="I66" s="112"/>
      <c r="J66" s="112"/>
      <c r="K66" s="112"/>
      <c r="L66" s="112"/>
      <c r="M66" s="112"/>
      <c r="N66" s="112"/>
      <c r="O66" s="112"/>
      <c r="P66" s="112"/>
      <c r="Q66" s="112"/>
      <c r="R66" s="78">
        <f t="shared" si="9"/>
        <v>-1</v>
      </c>
    </row>
    <row r="67" spans="1:18" x14ac:dyDescent="0.4">
      <c r="A67" s="132"/>
      <c r="B67" s="7" t="str">
        <f t="shared" si="10"/>
        <v>AK5</v>
      </c>
      <c r="C67" s="112" t="str">
        <f t="shared" si="10"/>
        <v>Die SuS setzen berufs- bzw. fachbereichsspezifische Hardware ein.</v>
      </c>
      <c r="D67" s="112"/>
      <c r="E67" s="112"/>
      <c r="F67" s="112"/>
      <c r="G67" s="112"/>
      <c r="H67" s="112"/>
      <c r="I67" s="112"/>
      <c r="J67" s="112"/>
      <c r="K67" s="112"/>
      <c r="L67" s="112"/>
      <c r="M67" s="112"/>
      <c r="N67" s="112"/>
      <c r="O67" s="112"/>
      <c r="P67" s="112"/>
      <c r="Q67" s="112"/>
      <c r="R67" s="78">
        <f t="shared" si="9"/>
        <v>-1</v>
      </c>
    </row>
    <row r="68" spans="1:18" x14ac:dyDescent="0.4">
      <c r="A68" s="132"/>
      <c r="B68" s="7" t="str">
        <f t="shared" si="10"/>
        <v>AK6</v>
      </c>
      <c r="C68" s="112" t="str">
        <f t="shared" si="10"/>
        <v>Die SuS setzen zeitgemäße Hardware oder technologische Treiber ein.</v>
      </c>
      <c r="D68" s="112"/>
      <c r="E68" s="112"/>
      <c r="F68" s="112"/>
      <c r="G68" s="112"/>
      <c r="H68" s="112"/>
      <c r="I68" s="112"/>
      <c r="J68" s="112"/>
      <c r="K68" s="112"/>
      <c r="L68" s="112"/>
      <c r="M68" s="112"/>
      <c r="N68" s="112"/>
      <c r="O68" s="112"/>
      <c r="P68" s="112"/>
      <c r="Q68" s="112"/>
      <c r="R68" s="78">
        <f t="shared" si="9"/>
        <v>-1</v>
      </c>
    </row>
    <row r="69" spans="1:18" x14ac:dyDescent="0.4">
      <c r="A69" s="132"/>
      <c r="B69" s="7" t="str">
        <f t="shared" si="10"/>
        <v>AK7</v>
      </c>
      <c r="C69" s="112" t="str">
        <f t="shared" si="10"/>
        <v>Die SuS wandeln Daten in unterschiedliche digitale Formate um.</v>
      </c>
      <c r="D69" s="112"/>
      <c r="E69" s="112"/>
      <c r="F69" s="112"/>
      <c r="G69" s="112"/>
      <c r="H69" s="112"/>
      <c r="I69" s="112"/>
      <c r="J69" s="112"/>
      <c r="K69" s="112"/>
      <c r="L69" s="112"/>
      <c r="M69" s="112"/>
      <c r="N69" s="112"/>
      <c r="O69" s="112"/>
      <c r="P69" s="112"/>
      <c r="Q69" s="112"/>
      <c r="R69" s="78">
        <f t="shared" si="9"/>
        <v>-1</v>
      </c>
    </row>
    <row r="70" spans="1:18" x14ac:dyDescent="0.4">
      <c r="A70" s="132"/>
      <c r="B70" s="7" t="str">
        <f t="shared" si="10"/>
        <v>AK8</v>
      </c>
      <c r="C70" s="112" t="str">
        <f t="shared" si="10"/>
        <v xml:space="preserve">Die SuS gewährleisten den Datenaustausch zwischen unterschiedlichen Systemen. </v>
      </c>
      <c r="D70" s="112"/>
      <c r="E70" s="112"/>
      <c r="F70" s="112"/>
      <c r="G70" s="112"/>
      <c r="H70" s="112"/>
      <c r="I70" s="112"/>
      <c r="J70" s="112"/>
      <c r="K70" s="112"/>
      <c r="L70" s="112"/>
      <c r="M70" s="112"/>
      <c r="N70" s="112"/>
      <c r="O70" s="112"/>
      <c r="P70" s="112"/>
      <c r="Q70" s="112"/>
      <c r="R70" s="78">
        <f t="shared" si="9"/>
        <v>-1</v>
      </c>
    </row>
    <row r="71" spans="1:18" x14ac:dyDescent="0.4">
      <c r="A71" s="132"/>
      <c r="B71" s="7" t="str">
        <f t="shared" ref="B71:C82" si="11">B28</f>
        <v>AK9</v>
      </c>
      <c r="C71" s="112" t="str">
        <f t="shared" si="11"/>
        <v>Die SuS nutzen Groupware als kooperative Unterrichtsform.</v>
      </c>
      <c r="D71" s="112"/>
      <c r="E71" s="112"/>
      <c r="F71" s="112"/>
      <c r="G71" s="112"/>
      <c r="H71" s="112"/>
      <c r="I71" s="112"/>
      <c r="J71" s="112"/>
      <c r="K71" s="112"/>
      <c r="L71" s="112"/>
      <c r="M71" s="112"/>
      <c r="N71" s="112"/>
      <c r="O71" s="112"/>
      <c r="P71" s="112"/>
      <c r="Q71" s="112"/>
      <c r="R71" s="78">
        <f t="shared" si="9"/>
        <v>-1</v>
      </c>
    </row>
    <row r="72" spans="1:18" x14ac:dyDescent="0.4">
      <c r="A72" s="132"/>
      <c r="B72" s="7" t="str">
        <f t="shared" si="11"/>
        <v>AK10</v>
      </c>
      <c r="C72" s="112">
        <f t="shared" si="11"/>
        <v>0</v>
      </c>
      <c r="D72" s="112"/>
      <c r="E72" s="112"/>
      <c r="F72" s="112"/>
      <c r="G72" s="112"/>
      <c r="H72" s="112"/>
      <c r="I72" s="112"/>
      <c r="J72" s="112"/>
      <c r="K72" s="112"/>
      <c r="L72" s="112"/>
      <c r="M72" s="112"/>
      <c r="N72" s="112"/>
      <c r="O72" s="112"/>
      <c r="P72" s="112"/>
      <c r="Q72" s="112"/>
      <c r="R72" s="78">
        <f t="shared" si="9"/>
        <v>-1</v>
      </c>
    </row>
    <row r="73" spans="1:18" ht="15" thickBot="1" x14ac:dyDescent="0.45">
      <c r="A73" s="133"/>
      <c r="B73" s="8" t="str">
        <f t="shared" si="11"/>
        <v>AK11</v>
      </c>
      <c r="C73" s="127">
        <f t="shared" si="11"/>
        <v>0</v>
      </c>
      <c r="D73" s="127"/>
      <c r="E73" s="127"/>
      <c r="F73" s="127"/>
      <c r="G73" s="127"/>
      <c r="H73" s="127"/>
      <c r="I73" s="127"/>
      <c r="J73" s="127"/>
      <c r="K73" s="127"/>
      <c r="L73" s="127"/>
      <c r="M73" s="127"/>
      <c r="N73" s="127"/>
      <c r="O73" s="127"/>
      <c r="P73" s="127"/>
      <c r="Q73" s="127"/>
      <c r="R73" s="79">
        <f t="shared" si="9"/>
        <v>-1</v>
      </c>
    </row>
    <row r="74" spans="1:18" x14ac:dyDescent="0.4">
      <c r="A74" s="128" t="s">
        <v>16</v>
      </c>
      <c r="B74" s="6" t="str">
        <f t="shared" si="11"/>
        <v>IG1</v>
      </c>
      <c r="C74" s="111" t="str">
        <f t="shared" si="11"/>
        <v>Die SuS berücksichtigen die Anforderungen des Urheberrechts mit Lizenz- und Nutzungsrechten.</v>
      </c>
      <c r="D74" s="111"/>
      <c r="E74" s="111"/>
      <c r="F74" s="111"/>
      <c r="G74" s="111"/>
      <c r="H74" s="111"/>
      <c r="I74" s="111"/>
      <c r="J74" s="111"/>
      <c r="K74" s="111"/>
      <c r="L74" s="111"/>
      <c r="M74" s="111"/>
      <c r="N74" s="111"/>
      <c r="O74" s="111"/>
      <c r="P74" s="111"/>
      <c r="Q74" s="111"/>
      <c r="R74" s="80">
        <f t="shared" si="9"/>
        <v>-1</v>
      </c>
    </row>
    <row r="75" spans="1:18" x14ac:dyDescent="0.4">
      <c r="A75" s="129"/>
      <c r="B75" s="7" t="str">
        <f t="shared" si="11"/>
        <v>IG2</v>
      </c>
      <c r="C75" s="112" t="str">
        <f t="shared" si="11"/>
        <v>Die SuS setzen Anforderungen an Datensicherheit um.</v>
      </c>
      <c r="D75" s="112"/>
      <c r="E75" s="112"/>
      <c r="F75" s="112"/>
      <c r="G75" s="112"/>
      <c r="H75" s="112"/>
      <c r="I75" s="112"/>
      <c r="J75" s="112"/>
      <c r="K75" s="112"/>
      <c r="L75" s="112"/>
      <c r="M75" s="112"/>
      <c r="N75" s="112"/>
      <c r="O75" s="112"/>
      <c r="P75" s="112"/>
      <c r="Q75" s="112"/>
      <c r="R75" s="78">
        <f t="shared" si="9"/>
        <v>-1</v>
      </c>
    </row>
    <row r="76" spans="1:18" x14ac:dyDescent="0.4">
      <c r="A76" s="129"/>
      <c r="B76" s="7" t="str">
        <f t="shared" si="11"/>
        <v>IG3</v>
      </c>
      <c r="C76" s="112" t="str">
        <f t="shared" si="11"/>
        <v>Die SuS setzen Anforderungen des Datenschutzes um.</v>
      </c>
      <c r="D76" s="112"/>
      <c r="E76" s="112"/>
      <c r="F76" s="112"/>
      <c r="G76" s="112"/>
      <c r="H76" s="112"/>
      <c r="I76" s="112"/>
      <c r="J76" s="112"/>
      <c r="K76" s="112"/>
      <c r="L76" s="112"/>
      <c r="M76" s="112"/>
      <c r="N76" s="112"/>
      <c r="O76" s="112"/>
      <c r="P76" s="112"/>
      <c r="Q76" s="112"/>
      <c r="R76" s="78">
        <f t="shared" si="9"/>
        <v>-1</v>
      </c>
    </row>
    <row r="77" spans="1:18" x14ac:dyDescent="0.4">
      <c r="A77" s="129"/>
      <c r="B77" s="7" t="str">
        <f t="shared" si="11"/>
        <v>IG4</v>
      </c>
      <c r="C77" s="112" t="str">
        <f t="shared" si="11"/>
        <v>Die SuS setzen algorithmische Problemlösungsstrategien für das Verständnis von Softwareentwicklung ein.</v>
      </c>
      <c r="D77" s="112"/>
      <c r="E77" s="112"/>
      <c r="F77" s="112"/>
      <c r="G77" s="112"/>
      <c r="H77" s="112"/>
      <c r="I77" s="112"/>
      <c r="J77" s="112"/>
      <c r="K77" s="112"/>
      <c r="L77" s="112"/>
      <c r="M77" s="112"/>
      <c r="N77" s="112"/>
      <c r="O77" s="112"/>
      <c r="P77" s="112"/>
      <c r="Q77" s="112"/>
      <c r="R77" s="78">
        <f t="shared" si="9"/>
        <v>-1</v>
      </c>
    </row>
    <row r="78" spans="1:18" x14ac:dyDescent="0.4">
      <c r="A78" s="129"/>
      <c r="B78" s="7" t="str">
        <f t="shared" si="11"/>
        <v>IG5</v>
      </c>
      <c r="C78" s="112" t="str">
        <f t="shared" si="11"/>
        <v>Die SuS konfigurieren Hard- und/oder Software für Arbeits- und Geschäftsprozesse.</v>
      </c>
      <c r="D78" s="112"/>
      <c r="E78" s="112"/>
      <c r="F78" s="112"/>
      <c r="G78" s="112"/>
      <c r="H78" s="112"/>
      <c r="I78" s="112"/>
      <c r="J78" s="112"/>
      <c r="K78" s="112"/>
      <c r="L78" s="112"/>
      <c r="M78" s="112"/>
      <c r="N78" s="112"/>
      <c r="O78" s="112"/>
      <c r="P78" s="112"/>
      <c r="Q78" s="112"/>
      <c r="R78" s="78">
        <f t="shared" si="9"/>
        <v>-1</v>
      </c>
    </row>
    <row r="79" spans="1:18" x14ac:dyDescent="0.4">
      <c r="A79" s="129"/>
      <c r="B79" s="7" t="str">
        <f t="shared" si="11"/>
        <v>IG6</v>
      </c>
      <c r="C79" s="112" t="str">
        <f t="shared" si="11"/>
        <v>Die SuS nehmen individuelle Konfigurationen an Hard- und/oder Software vor.</v>
      </c>
      <c r="D79" s="112"/>
      <c r="E79" s="112"/>
      <c r="F79" s="112"/>
      <c r="G79" s="112"/>
      <c r="H79" s="112"/>
      <c r="I79" s="112"/>
      <c r="J79" s="112"/>
      <c r="K79" s="112"/>
      <c r="L79" s="112"/>
      <c r="M79" s="112"/>
      <c r="N79" s="112"/>
      <c r="O79" s="112"/>
      <c r="P79" s="112"/>
      <c r="Q79" s="112"/>
      <c r="R79" s="78">
        <f t="shared" si="9"/>
        <v>-1</v>
      </c>
    </row>
    <row r="80" spans="1:18" x14ac:dyDescent="0.4">
      <c r="A80" s="129"/>
      <c r="B80" s="7" t="str">
        <f t="shared" si="11"/>
        <v>IG7</v>
      </c>
      <c r="C80" s="112" t="str">
        <f t="shared" si="11"/>
        <v>Die SuS analysieren  Aufbau,  Kommunikation und Funktionsweise vernetzter Systeme.</v>
      </c>
      <c r="D80" s="112"/>
      <c r="E80" s="112"/>
      <c r="F80" s="112"/>
      <c r="G80" s="112"/>
      <c r="H80" s="112"/>
      <c r="I80" s="112"/>
      <c r="J80" s="112"/>
      <c r="K80" s="112"/>
      <c r="L80" s="112"/>
      <c r="M80" s="112"/>
      <c r="N80" s="112"/>
      <c r="O80" s="112"/>
      <c r="P80" s="112"/>
      <c r="Q80" s="112"/>
      <c r="R80" s="78">
        <f t="shared" si="9"/>
        <v>-1</v>
      </c>
    </row>
    <row r="81" spans="1:18" x14ac:dyDescent="0.4">
      <c r="A81" s="129"/>
      <c r="B81" s="7" t="str">
        <f t="shared" si="11"/>
        <v>IG8</v>
      </c>
      <c r="C81" s="112">
        <f t="shared" si="11"/>
        <v>0</v>
      </c>
      <c r="D81" s="112"/>
      <c r="E81" s="112"/>
      <c r="F81" s="112"/>
      <c r="G81" s="112"/>
      <c r="H81" s="112"/>
      <c r="I81" s="112"/>
      <c r="J81" s="112"/>
      <c r="K81" s="112"/>
      <c r="L81" s="112"/>
      <c r="M81" s="112"/>
      <c r="N81" s="112"/>
      <c r="O81" s="112"/>
      <c r="P81" s="112"/>
      <c r="Q81" s="112"/>
      <c r="R81" s="78">
        <f t="shared" si="9"/>
        <v>-1</v>
      </c>
    </row>
    <row r="82" spans="1:18" ht="15" thickBot="1" x14ac:dyDescent="0.45">
      <c r="A82" s="130"/>
      <c r="B82" s="8" t="str">
        <f t="shared" si="11"/>
        <v>IG9</v>
      </c>
      <c r="C82" s="127">
        <f t="shared" si="11"/>
        <v>0</v>
      </c>
      <c r="D82" s="127"/>
      <c r="E82" s="127"/>
      <c r="F82" s="127"/>
      <c r="G82" s="127"/>
      <c r="H82" s="127"/>
      <c r="I82" s="127"/>
      <c r="J82" s="127"/>
      <c r="K82" s="127"/>
      <c r="L82" s="127"/>
      <c r="M82" s="127"/>
      <c r="N82" s="127"/>
      <c r="O82" s="127"/>
      <c r="P82" s="127"/>
      <c r="Q82" s="127"/>
      <c r="R82" s="79">
        <f t="shared" si="9"/>
        <v>-1</v>
      </c>
    </row>
    <row r="83" spans="1:18" ht="12" customHeight="1" x14ac:dyDescent="0.4">
      <c r="R83" s="16" t="str">
        <f ca="1">MID(CELL("Dateiname"),SEARCH("[",CELL("Dateiname"))+1,SEARCH("]",CELL("Dateiname"))-SEARCH("[",CELL("Dateiname"))-1)</f>
        <v>Tool_Ver_J final.xlsx</v>
      </c>
    </row>
    <row r="84" spans="1:18" x14ac:dyDescent="0.4">
      <c r="A84" s="102" t="s">
        <v>5</v>
      </c>
      <c r="B84" s="103"/>
      <c r="C84" s="103"/>
      <c r="D84" s="103"/>
      <c r="E84" s="103"/>
      <c r="F84" s="103"/>
      <c r="G84" s="103"/>
      <c r="H84" s="103"/>
      <c r="I84" s="103"/>
      <c r="J84" s="103"/>
      <c r="K84" s="104"/>
      <c r="Q84" s="4"/>
      <c r="R84" s="5"/>
    </row>
    <row r="85" spans="1:18" x14ac:dyDescent="0.4">
      <c r="A85" s="105">
        <f>$H$1</f>
        <v>0</v>
      </c>
      <c r="B85" s="106"/>
      <c r="C85" s="106"/>
      <c r="D85" s="106"/>
      <c r="E85" s="106"/>
      <c r="F85" s="106"/>
      <c r="G85" s="106"/>
      <c r="H85" s="106"/>
      <c r="I85" s="106"/>
      <c r="J85" s="106"/>
      <c r="K85" s="107"/>
      <c r="Q85" s="4"/>
      <c r="R85" s="5"/>
    </row>
    <row r="86" spans="1:18" x14ac:dyDescent="0.4">
      <c r="A86" s="108"/>
      <c r="B86" s="109"/>
      <c r="C86" s="109"/>
      <c r="D86" s="109"/>
      <c r="E86" s="109"/>
      <c r="F86" s="109"/>
      <c r="G86" s="109"/>
      <c r="H86" s="109"/>
      <c r="I86" s="109"/>
      <c r="J86" s="109"/>
      <c r="K86" s="110"/>
      <c r="Q86" s="4"/>
      <c r="R86" s="5"/>
    </row>
    <row r="87" spans="1:18" x14ac:dyDescent="0.4">
      <c r="A87" s="102" t="str">
        <f>CONCATENATE("Lernfeld ",$H$2," : ")</f>
        <v xml:space="preserve">Lernfeld 0 : </v>
      </c>
      <c r="B87" s="103"/>
      <c r="C87" s="103"/>
      <c r="D87" s="103"/>
      <c r="E87" s="103"/>
      <c r="F87" s="103"/>
      <c r="G87" s="103"/>
      <c r="H87" s="103"/>
      <c r="I87" s="103"/>
      <c r="J87" s="103"/>
      <c r="K87" s="104"/>
    </row>
    <row r="88" spans="1:18" x14ac:dyDescent="0.4">
      <c r="A88" s="105">
        <f>$H$3</f>
        <v>0</v>
      </c>
      <c r="B88" s="106"/>
      <c r="C88" s="106"/>
      <c r="D88" s="106"/>
      <c r="E88" s="106"/>
      <c r="F88" s="106"/>
      <c r="G88" s="106"/>
      <c r="H88" s="106"/>
      <c r="I88" s="106"/>
      <c r="J88" s="106"/>
      <c r="K88" s="107"/>
    </row>
    <row r="89" spans="1:18" ht="15" customHeight="1" x14ac:dyDescent="0.4">
      <c r="A89" s="108"/>
      <c r="B89" s="109"/>
      <c r="C89" s="109"/>
      <c r="D89" s="109"/>
      <c r="E89" s="109"/>
      <c r="F89" s="109"/>
      <c r="G89" s="109"/>
      <c r="H89" s="109"/>
      <c r="I89" s="109"/>
      <c r="J89" s="109"/>
      <c r="K89" s="110"/>
    </row>
    <row r="90" spans="1:18" x14ac:dyDescent="0.4">
      <c r="A90" s="99" t="str">
        <f>CONCATENATE("Lernsituation ",$H$2,".",$P$2," : ")</f>
        <v xml:space="preserve">Lernsituation 0.6 : </v>
      </c>
      <c r="B90" s="100"/>
      <c r="C90" s="100"/>
      <c r="D90" s="100"/>
      <c r="E90" s="100"/>
      <c r="F90" s="100"/>
      <c r="G90" s="100"/>
      <c r="H90" s="100"/>
      <c r="I90" s="100"/>
      <c r="J90" s="100"/>
      <c r="K90" s="101"/>
    </row>
    <row r="91" spans="1:18" x14ac:dyDescent="0.4">
      <c r="A91" s="105" t="str">
        <f>$H$4</f>
        <v>-</v>
      </c>
      <c r="B91" s="106"/>
      <c r="C91" s="106"/>
      <c r="D91" s="106"/>
      <c r="E91" s="106"/>
      <c r="F91" s="106"/>
      <c r="G91" s="106"/>
      <c r="H91" s="106"/>
      <c r="I91" s="106"/>
      <c r="J91" s="106"/>
      <c r="K91" s="107"/>
    </row>
    <row r="92" spans="1:18" x14ac:dyDescent="0.4">
      <c r="A92" s="108"/>
      <c r="B92" s="109"/>
      <c r="C92" s="109"/>
      <c r="D92" s="109"/>
      <c r="E92" s="109"/>
      <c r="F92" s="109"/>
      <c r="G92" s="109"/>
      <c r="H92" s="109"/>
      <c r="I92" s="109"/>
      <c r="J92" s="109"/>
      <c r="K92" s="110"/>
    </row>
    <row r="93" spans="1:18" ht="15" thickBot="1" x14ac:dyDescent="0.45">
      <c r="A93" s="119" t="s">
        <v>37</v>
      </c>
      <c r="B93" s="120"/>
      <c r="C93" s="121" t="str">
        <f>$H$5</f>
        <v>-</v>
      </c>
      <c r="D93" s="113"/>
      <c r="E93" s="114"/>
      <c r="F93" s="119" t="s">
        <v>36</v>
      </c>
      <c r="G93" s="120"/>
      <c r="H93" s="113" t="str">
        <f>$N$5</f>
        <v>-</v>
      </c>
      <c r="I93" s="113"/>
      <c r="J93" s="113"/>
      <c r="K93" s="114"/>
    </row>
    <row r="94" spans="1:18" ht="25.5" customHeight="1" thickBot="1" x14ac:dyDescent="0.75">
      <c r="A94" s="94" t="s">
        <v>80</v>
      </c>
      <c r="B94" s="95"/>
      <c r="C94" s="95"/>
      <c r="D94" s="95"/>
      <c r="E94" s="95"/>
      <c r="F94" s="95"/>
      <c r="G94" s="95"/>
      <c r="H94" s="95"/>
      <c r="I94" s="95"/>
      <c r="J94" s="95"/>
      <c r="K94" s="95"/>
      <c r="L94" s="95"/>
      <c r="M94" s="95"/>
      <c r="N94" s="95"/>
      <c r="O94" s="95"/>
      <c r="P94" s="95"/>
      <c r="Q94" s="95"/>
      <c r="R94" s="96"/>
    </row>
    <row r="95" spans="1:18" ht="187.5" customHeight="1" thickBot="1" x14ac:dyDescent="0.45">
      <c r="A95" s="12" t="s">
        <v>14</v>
      </c>
      <c r="B95" s="117" t="str">
        <f>IF(PRODUCT($U$11:$U$39),AA19,"")</f>
        <v/>
      </c>
      <c r="C95" s="117"/>
      <c r="D95" s="117"/>
      <c r="E95" s="117"/>
      <c r="F95" s="117"/>
      <c r="G95" s="117"/>
      <c r="H95" s="117"/>
      <c r="I95" s="117"/>
      <c r="J95" s="117"/>
      <c r="K95" s="117"/>
      <c r="L95" s="117"/>
      <c r="M95" s="117"/>
      <c r="N95" s="117"/>
      <c r="O95" s="117"/>
      <c r="P95" s="117"/>
      <c r="Q95" s="117"/>
      <c r="R95" s="118"/>
    </row>
    <row r="96" spans="1:18" ht="187.5" customHeight="1" thickBot="1" x14ac:dyDescent="0.45">
      <c r="A96" s="13" t="s">
        <v>15</v>
      </c>
      <c r="B96" s="117" t="str">
        <f>IF(PRODUCT($U$11:$U$39),AA30,"")</f>
        <v/>
      </c>
      <c r="C96" s="117"/>
      <c r="D96" s="117"/>
      <c r="E96" s="117"/>
      <c r="F96" s="117"/>
      <c r="G96" s="117"/>
      <c r="H96" s="117"/>
      <c r="I96" s="117"/>
      <c r="J96" s="117"/>
      <c r="K96" s="117"/>
      <c r="L96" s="117"/>
      <c r="M96" s="117"/>
      <c r="N96" s="117"/>
      <c r="O96" s="117"/>
      <c r="P96" s="117"/>
      <c r="Q96" s="117"/>
      <c r="R96" s="118"/>
    </row>
    <row r="97" spans="1:55" ht="187.5" customHeight="1" thickBot="1" x14ac:dyDescent="0.45">
      <c r="A97" s="14" t="s">
        <v>16</v>
      </c>
      <c r="B97" s="117" t="str">
        <f>IF(PRODUCT($U$11:$U$39),AA39,"")</f>
        <v/>
      </c>
      <c r="C97" s="117"/>
      <c r="D97" s="117"/>
      <c r="E97" s="117"/>
      <c r="F97" s="117"/>
      <c r="G97" s="117"/>
      <c r="H97" s="117"/>
      <c r="I97" s="117"/>
      <c r="J97" s="117"/>
      <c r="K97" s="117"/>
      <c r="L97" s="117"/>
      <c r="M97" s="117"/>
      <c r="N97" s="117"/>
      <c r="O97" s="117"/>
      <c r="P97" s="117"/>
      <c r="Q97" s="117"/>
      <c r="R97" s="118"/>
    </row>
    <row r="98" spans="1:55" s="35" customFormat="1" ht="9.9" customHeight="1" x14ac:dyDescent="0.3">
      <c r="R98" s="16" t="str">
        <f ca="1">MID(CELL("Dateiname"),SEARCH("[",CELL("Dateiname"))+1,SEARCH("]",CELL("Dateiname"))-SEARCH("[",CELL("Dateiname"))-1)</f>
        <v>Tool_Ver_J final.xlsx</v>
      </c>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6"/>
      <c r="AY98" s="36"/>
      <c r="AZ98" s="36"/>
      <c r="BA98" s="36"/>
      <c r="BB98" s="36"/>
      <c r="BC98" s="36"/>
    </row>
    <row r="99" spans="1:55" x14ac:dyDescent="0.4">
      <c r="A99" s="102" t="s">
        <v>5</v>
      </c>
      <c r="B99" s="103"/>
      <c r="C99" s="103"/>
      <c r="D99" s="103"/>
      <c r="E99" s="103"/>
      <c r="F99" s="103"/>
      <c r="G99" s="103"/>
      <c r="H99" s="103"/>
      <c r="I99" s="103"/>
      <c r="J99" s="103"/>
      <c r="K99" s="104"/>
      <c r="Q99" s="4"/>
      <c r="R99" s="5"/>
    </row>
    <row r="100" spans="1:55" x14ac:dyDescent="0.4">
      <c r="A100" s="105">
        <f>$H$1</f>
        <v>0</v>
      </c>
      <c r="B100" s="106"/>
      <c r="C100" s="106"/>
      <c r="D100" s="106"/>
      <c r="E100" s="106"/>
      <c r="F100" s="106"/>
      <c r="G100" s="106"/>
      <c r="H100" s="106"/>
      <c r="I100" s="106"/>
      <c r="J100" s="106"/>
      <c r="K100" s="107"/>
      <c r="Q100" s="4"/>
      <c r="R100" s="5"/>
    </row>
    <row r="101" spans="1:55" x14ac:dyDescent="0.4">
      <c r="A101" s="108"/>
      <c r="B101" s="109"/>
      <c r="C101" s="109"/>
      <c r="D101" s="109"/>
      <c r="E101" s="109"/>
      <c r="F101" s="109"/>
      <c r="G101" s="109"/>
      <c r="H101" s="109"/>
      <c r="I101" s="109"/>
      <c r="J101" s="109"/>
      <c r="K101" s="110"/>
      <c r="Q101" s="4"/>
      <c r="R101" s="5"/>
    </row>
    <row r="102" spans="1:55" x14ac:dyDescent="0.4">
      <c r="A102" s="102" t="str">
        <f>CONCATENATE("Lernfeld ",$H$2," : ")</f>
        <v xml:space="preserve">Lernfeld 0 : </v>
      </c>
      <c r="B102" s="103"/>
      <c r="C102" s="103"/>
      <c r="D102" s="103"/>
      <c r="E102" s="103"/>
      <c r="F102" s="103"/>
      <c r="G102" s="103"/>
      <c r="H102" s="103"/>
      <c r="I102" s="103"/>
      <c r="J102" s="103"/>
      <c r="K102" s="104"/>
    </row>
    <row r="103" spans="1:55" x14ac:dyDescent="0.4">
      <c r="A103" s="105">
        <f>$H$3</f>
        <v>0</v>
      </c>
      <c r="B103" s="106"/>
      <c r="C103" s="106"/>
      <c r="D103" s="106"/>
      <c r="E103" s="106"/>
      <c r="F103" s="106"/>
      <c r="G103" s="106"/>
      <c r="H103" s="106"/>
      <c r="I103" s="106"/>
      <c r="J103" s="106"/>
      <c r="K103" s="107"/>
    </row>
    <row r="104" spans="1:55" ht="15" customHeight="1" x14ac:dyDescent="0.4">
      <c r="A104" s="108"/>
      <c r="B104" s="109"/>
      <c r="C104" s="109"/>
      <c r="D104" s="109"/>
      <c r="E104" s="109"/>
      <c r="F104" s="109"/>
      <c r="G104" s="109"/>
      <c r="H104" s="109"/>
      <c r="I104" s="109"/>
      <c r="J104" s="109"/>
      <c r="K104" s="110"/>
    </row>
    <row r="105" spans="1:55" x14ac:dyDescent="0.4">
      <c r="A105" s="99" t="str">
        <f>CONCATENATE("Lernsituation ",$H$2,".",$P$2," : ")</f>
        <v xml:space="preserve">Lernsituation 0.6 : </v>
      </c>
      <c r="B105" s="100"/>
      <c r="C105" s="100"/>
      <c r="D105" s="100"/>
      <c r="E105" s="100"/>
      <c r="F105" s="100"/>
      <c r="G105" s="100"/>
      <c r="H105" s="100"/>
      <c r="I105" s="100"/>
      <c r="J105" s="100"/>
      <c r="K105" s="101"/>
    </row>
    <row r="106" spans="1:55" x14ac:dyDescent="0.4">
      <c r="A106" s="105" t="str">
        <f>$H$4</f>
        <v>-</v>
      </c>
      <c r="B106" s="106"/>
      <c r="C106" s="106"/>
      <c r="D106" s="106"/>
      <c r="E106" s="106"/>
      <c r="F106" s="106"/>
      <c r="G106" s="106"/>
      <c r="H106" s="106"/>
      <c r="I106" s="106"/>
      <c r="J106" s="106"/>
      <c r="K106" s="107"/>
    </row>
    <row r="107" spans="1:55" x14ac:dyDescent="0.4">
      <c r="A107" s="108"/>
      <c r="B107" s="109"/>
      <c r="C107" s="109"/>
      <c r="D107" s="109"/>
      <c r="E107" s="109"/>
      <c r="F107" s="109"/>
      <c r="G107" s="109"/>
      <c r="H107" s="109"/>
      <c r="I107" s="109"/>
      <c r="J107" s="109"/>
      <c r="K107" s="110"/>
    </row>
    <row r="108" spans="1:55" ht="15" thickBot="1" x14ac:dyDescent="0.45">
      <c r="A108" s="119" t="s">
        <v>37</v>
      </c>
      <c r="B108" s="120"/>
      <c r="C108" s="121" t="str">
        <f>$H$5</f>
        <v>-</v>
      </c>
      <c r="D108" s="113"/>
      <c r="E108" s="114"/>
      <c r="F108" s="119" t="s">
        <v>36</v>
      </c>
      <c r="G108" s="120"/>
      <c r="H108" s="113" t="str">
        <f>$N$5</f>
        <v>-</v>
      </c>
      <c r="I108" s="113"/>
      <c r="J108" s="113"/>
      <c r="K108" s="114"/>
    </row>
    <row r="109" spans="1:55" ht="25.5" customHeight="1" thickBot="1" x14ac:dyDescent="0.75">
      <c r="A109" s="94" t="s">
        <v>79</v>
      </c>
      <c r="B109" s="95"/>
      <c r="C109" s="95"/>
      <c r="D109" s="95"/>
      <c r="E109" s="95"/>
      <c r="F109" s="95"/>
      <c r="G109" s="95"/>
      <c r="H109" s="95"/>
      <c r="I109" s="95"/>
      <c r="J109" s="95"/>
      <c r="K109" s="95"/>
      <c r="L109" s="95"/>
      <c r="M109" s="95"/>
      <c r="N109" s="95"/>
      <c r="O109" s="95"/>
      <c r="P109" s="95"/>
      <c r="Q109" s="95"/>
      <c r="R109" s="96"/>
    </row>
    <row r="110" spans="1:55" ht="187.5" customHeight="1" thickBot="1" x14ac:dyDescent="0.45">
      <c r="A110" s="12" t="s">
        <v>14</v>
      </c>
      <c r="B110" s="117" t="str">
        <f>IF(PRODUCT($U$11:$U$39),AB19,"")</f>
        <v/>
      </c>
      <c r="C110" s="117"/>
      <c r="D110" s="117"/>
      <c r="E110" s="117"/>
      <c r="F110" s="117"/>
      <c r="G110" s="117"/>
      <c r="H110" s="117"/>
      <c r="I110" s="117"/>
      <c r="J110" s="117"/>
      <c r="K110" s="117"/>
      <c r="L110" s="117"/>
      <c r="M110" s="117"/>
      <c r="N110" s="117"/>
      <c r="O110" s="117"/>
      <c r="P110" s="117"/>
      <c r="Q110" s="117"/>
      <c r="R110" s="118"/>
    </row>
    <row r="111" spans="1:55" ht="187.5" customHeight="1" thickBot="1" x14ac:dyDescent="0.45">
      <c r="A111" s="13" t="s">
        <v>15</v>
      </c>
      <c r="B111" s="117" t="str">
        <f>IF(PRODUCT($U$11:$U$39),AB30,"")</f>
        <v/>
      </c>
      <c r="C111" s="117"/>
      <c r="D111" s="117"/>
      <c r="E111" s="117"/>
      <c r="F111" s="117"/>
      <c r="G111" s="117"/>
      <c r="H111" s="117"/>
      <c r="I111" s="117"/>
      <c r="J111" s="117"/>
      <c r="K111" s="117"/>
      <c r="L111" s="117"/>
      <c r="M111" s="117"/>
      <c r="N111" s="117"/>
      <c r="O111" s="117"/>
      <c r="P111" s="117"/>
      <c r="Q111" s="117"/>
      <c r="R111" s="118"/>
    </row>
    <row r="112" spans="1:55" ht="187.5" customHeight="1" thickBot="1" x14ac:dyDescent="0.45">
      <c r="A112" s="14" t="s">
        <v>16</v>
      </c>
      <c r="B112" s="117" t="str">
        <f>IF(PRODUCT($U$11:$U$39),AB39,"")</f>
        <v/>
      </c>
      <c r="C112" s="117"/>
      <c r="D112" s="117"/>
      <c r="E112" s="117"/>
      <c r="F112" s="117"/>
      <c r="G112" s="117"/>
      <c r="H112" s="117"/>
      <c r="I112" s="117"/>
      <c r="J112" s="117"/>
      <c r="K112" s="117"/>
      <c r="L112" s="117"/>
      <c r="M112" s="117"/>
      <c r="N112" s="117"/>
      <c r="O112" s="117"/>
      <c r="P112" s="117"/>
      <c r="Q112" s="117"/>
      <c r="R112" s="118"/>
    </row>
    <row r="113" spans="18:55" s="35" customFormat="1" ht="9.9" customHeight="1" x14ac:dyDescent="0.3">
      <c r="R113" s="16" t="str">
        <f ca="1">MID(CELL("Dateiname"),SEARCH("[",CELL("Dateiname"))+1,SEARCH("]",CELL("Dateiname"))-SEARCH("[",CELL("Dateiname"))-1)</f>
        <v>Tool_Ver_J final.xlsx</v>
      </c>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6"/>
      <c r="AY113" s="36"/>
      <c r="AZ113" s="36"/>
      <c r="BA113" s="36"/>
      <c r="BB113" s="36"/>
      <c r="BC113" s="36"/>
    </row>
  </sheetData>
  <mergeCells count="181">
    <mergeCell ref="A4:G4"/>
    <mergeCell ref="H4:R4"/>
    <mergeCell ref="A5:G5"/>
    <mergeCell ref="H5:J5"/>
    <mergeCell ref="K5:M5"/>
    <mergeCell ref="N5:R5"/>
    <mergeCell ref="A1:G1"/>
    <mergeCell ref="H1:R1"/>
    <mergeCell ref="A2:G2"/>
    <mergeCell ref="I2:O2"/>
    <mergeCell ref="Q2:R2"/>
    <mergeCell ref="A3:G3"/>
    <mergeCell ref="H3:R3"/>
    <mergeCell ref="C12:L12"/>
    <mergeCell ref="M12:N12"/>
    <mergeCell ref="C17:L17"/>
    <mergeCell ref="M17:N17"/>
    <mergeCell ref="O17:R17"/>
    <mergeCell ref="C18:L18"/>
    <mergeCell ref="M18:N18"/>
    <mergeCell ref="O18:R18"/>
    <mergeCell ref="C15:L15"/>
    <mergeCell ref="O12:R12"/>
    <mergeCell ref="C13:L13"/>
    <mergeCell ref="M13:N13"/>
    <mergeCell ref="O13:R13"/>
    <mergeCell ref="C14:L14"/>
    <mergeCell ref="M14:N14"/>
    <mergeCell ref="O14:R14"/>
    <mergeCell ref="B10:L10"/>
    <mergeCell ref="M10:N10"/>
    <mergeCell ref="O10:R10"/>
    <mergeCell ref="A20:A30"/>
    <mergeCell ref="C20:L20"/>
    <mergeCell ref="M20:N20"/>
    <mergeCell ref="O20:R20"/>
    <mergeCell ref="C21:L21"/>
    <mergeCell ref="M21:N21"/>
    <mergeCell ref="O21:R21"/>
    <mergeCell ref="C24:L24"/>
    <mergeCell ref="M24:N24"/>
    <mergeCell ref="O24:R24"/>
    <mergeCell ref="C25:L25"/>
    <mergeCell ref="M25:N25"/>
    <mergeCell ref="O25:R25"/>
    <mergeCell ref="C22:L22"/>
    <mergeCell ref="M22:N22"/>
    <mergeCell ref="O22:R22"/>
    <mergeCell ref="O27:R27"/>
    <mergeCell ref="A11:A19"/>
    <mergeCell ref="C11:L11"/>
    <mergeCell ref="M11:N11"/>
    <mergeCell ref="O11:R11"/>
    <mergeCell ref="O38:R38"/>
    <mergeCell ref="C30:L30"/>
    <mergeCell ref="M15:N15"/>
    <mergeCell ref="O15:R15"/>
    <mergeCell ref="C16:L16"/>
    <mergeCell ref="M16:N16"/>
    <mergeCell ref="O16:R16"/>
    <mergeCell ref="C19:L19"/>
    <mergeCell ref="M19:N19"/>
    <mergeCell ref="O19:R19"/>
    <mergeCell ref="C23:L23"/>
    <mergeCell ref="M23:N23"/>
    <mergeCell ref="O23:R23"/>
    <mergeCell ref="C28:L28"/>
    <mergeCell ref="M28:N28"/>
    <mergeCell ref="O28:R28"/>
    <mergeCell ref="C29:L29"/>
    <mergeCell ref="M29:N29"/>
    <mergeCell ref="O29:R29"/>
    <mergeCell ref="C26:L26"/>
    <mergeCell ref="M26:N26"/>
    <mergeCell ref="O26:R26"/>
    <mergeCell ref="C27:L27"/>
    <mergeCell ref="M27:N27"/>
    <mergeCell ref="O36:R36"/>
    <mergeCell ref="C33:L33"/>
    <mergeCell ref="M33:N33"/>
    <mergeCell ref="O33:R33"/>
    <mergeCell ref="A46:K47"/>
    <mergeCell ref="A48:K48"/>
    <mergeCell ref="A49:K50"/>
    <mergeCell ref="M30:N30"/>
    <mergeCell ref="O30:R30"/>
    <mergeCell ref="C31:L31"/>
    <mergeCell ref="M31:N31"/>
    <mergeCell ref="O31:R31"/>
    <mergeCell ref="C32:L32"/>
    <mergeCell ref="M32:N32"/>
    <mergeCell ref="O32:R32"/>
    <mergeCell ref="C35:L35"/>
    <mergeCell ref="M35:N35"/>
    <mergeCell ref="O35:R35"/>
    <mergeCell ref="O34:R34"/>
    <mergeCell ref="O39:R39"/>
    <mergeCell ref="C37:L37"/>
    <mergeCell ref="M37:N37"/>
    <mergeCell ref="O37:R37"/>
    <mergeCell ref="C38:L38"/>
    <mergeCell ref="A51:B51"/>
    <mergeCell ref="C51:E51"/>
    <mergeCell ref="F51:G51"/>
    <mergeCell ref="H51:K51"/>
    <mergeCell ref="C39:L39"/>
    <mergeCell ref="M39:N39"/>
    <mergeCell ref="A42:K42"/>
    <mergeCell ref="A43:K44"/>
    <mergeCell ref="A45:K45"/>
    <mergeCell ref="A31:A39"/>
    <mergeCell ref="C34:L34"/>
    <mergeCell ref="M34:N34"/>
    <mergeCell ref="C36:L36"/>
    <mergeCell ref="M36:N36"/>
    <mergeCell ref="M38:N38"/>
    <mergeCell ref="A53:B53"/>
    <mergeCell ref="A54:A62"/>
    <mergeCell ref="C54:Q54"/>
    <mergeCell ref="C55:Q55"/>
    <mergeCell ref="C56:Q56"/>
    <mergeCell ref="C57:Q57"/>
    <mergeCell ref="C58:Q58"/>
    <mergeCell ref="C59:Q59"/>
    <mergeCell ref="C60:Q60"/>
    <mergeCell ref="C61:Q61"/>
    <mergeCell ref="C62:Q62"/>
    <mergeCell ref="N53:Q53"/>
    <mergeCell ref="C70:Q70"/>
    <mergeCell ref="C71:Q71"/>
    <mergeCell ref="C72:Q72"/>
    <mergeCell ref="C73:Q73"/>
    <mergeCell ref="A74:A82"/>
    <mergeCell ref="C74:Q74"/>
    <mergeCell ref="C75:Q75"/>
    <mergeCell ref="C76:Q76"/>
    <mergeCell ref="C77:Q77"/>
    <mergeCell ref="C78:Q78"/>
    <mergeCell ref="A63:A73"/>
    <mergeCell ref="C63:Q63"/>
    <mergeCell ref="C64:Q64"/>
    <mergeCell ref="C65:Q65"/>
    <mergeCell ref="C66:Q66"/>
    <mergeCell ref="C67:Q67"/>
    <mergeCell ref="C68:Q68"/>
    <mergeCell ref="C69:Q69"/>
    <mergeCell ref="C79:Q79"/>
    <mergeCell ref="A91:K92"/>
    <mergeCell ref="A93:B93"/>
    <mergeCell ref="C93:E93"/>
    <mergeCell ref="F93:G93"/>
    <mergeCell ref="H93:K93"/>
    <mergeCell ref="C80:Q80"/>
    <mergeCell ref="C81:Q81"/>
    <mergeCell ref="C82:Q82"/>
    <mergeCell ref="A84:K84"/>
    <mergeCell ref="A85:K86"/>
    <mergeCell ref="A9:F9"/>
    <mergeCell ref="G9:L9"/>
    <mergeCell ref="M9:R9"/>
    <mergeCell ref="A109:R109"/>
    <mergeCell ref="B110:R110"/>
    <mergeCell ref="B111:R111"/>
    <mergeCell ref="B112:R112"/>
    <mergeCell ref="A102:K102"/>
    <mergeCell ref="A103:K104"/>
    <mergeCell ref="A105:K105"/>
    <mergeCell ref="A106:K107"/>
    <mergeCell ref="A108:B108"/>
    <mergeCell ref="C108:E108"/>
    <mergeCell ref="F108:G108"/>
    <mergeCell ref="H108:K108"/>
    <mergeCell ref="A94:R94"/>
    <mergeCell ref="B95:R95"/>
    <mergeCell ref="B96:R96"/>
    <mergeCell ref="B97:R97"/>
    <mergeCell ref="A99:K99"/>
    <mergeCell ref="A100:K101"/>
    <mergeCell ref="A87:K87"/>
    <mergeCell ref="A88:K89"/>
    <mergeCell ref="A90:K90"/>
  </mergeCells>
  <conditionalFormatting sqref="R54:R62">
    <cfRule type="colorScale" priority="14">
      <colorScale>
        <cfvo type="num" val="0"/>
        <cfvo type="num" val="1"/>
        <color theme="0"/>
        <color theme="7" tint="0.39997558519241921"/>
      </colorScale>
    </cfRule>
  </conditionalFormatting>
  <conditionalFormatting sqref="R63:R73">
    <cfRule type="colorScale" priority="13">
      <colorScale>
        <cfvo type="num" val="0"/>
        <cfvo type="num" val="1"/>
        <color theme="0"/>
        <color theme="4" tint="-0.249977111117893"/>
      </colorScale>
    </cfRule>
  </conditionalFormatting>
  <conditionalFormatting sqref="R74:R83">
    <cfRule type="colorScale" priority="12">
      <colorScale>
        <cfvo type="num" val="0"/>
        <cfvo type="num" val="1"/>
        <color theme="0"/>
        <color theme="9"/>
      </colorScale>
    </cfRule>
  </conditionalFormatting>
  <conditionalFormatting sqref="R54:R83">
    <cfRule type="cellIs" dxfId="10" priority="11" operator="lessThan">
      <formula>0</formula>
    </cfRule>
  </conditionalFormatting>
  <conditionalFormatting sqref="B54:Q82 B95">
    <cfRule type="cellIs" dxfId="9" priority="10" operator="equal">
      <formula>0</formula>
    </cfRule>
  </conditionalFormatting>
  <conditionalFormatting sqref="B96:B97">
    <cfRule type="cellIs" dxfId="8" priority="9" operator="equal">
      <formula>0</formula>
    </cfRule>
  </conditionalFormatting>
  <conditionalFormatting sqref="R98">
    <cfRule type="colorScale" priority="8">
      <colorScale>
        <cfvo type="num" val="0"/>
        <cfvo type="num" val="1"/>
        <color theme="0"/>
        <color theme="9"/>
      </colorScale>
    </cfRule>
  </conditionalFormatting>
  <conditionalFormatting sqref="R98">
    <cfRule type="cellIs" dxfId="7" priority="7" operator="lessThan">
      <formula>0</formula>
    </cfRule>
  </conditionalFormatting>
  <conditionalFormatting sqref="B110">
    <cfRule type="cellIs" dxfId="6" priority="6" operator="equal">
      <formula>0</formula>
    </cfRule>
  </conditionalFormatting>
  <conditionalFormatting sqref="B111:B112">
    <cfRule type="cellIs" dxfId="5" priority="5" operator="equal">
      <formula>0</formula>
    </cfRule>
  </conditionalFormatting>
  <conditionalFormatting sqref="R113">
    <cfRule type="colorScale" priority="4">
      <colorScale>
        <cfvo type="num" val="0"/>
        <cfvo type="num" val="1"/>
        <color theme="0"/>
        <color theme="9"/>
      </colorScale>
    </cfRule>
  </conditionalFormatting>
  <conditionalFormatting sqref="R113">
    <cfRule type="cellIs" dxfId="4" priority="3" operator="lessThan">
      <formula>0</formula>
    </cfRule>
  </conditionalFormatting>
  <conditionalFormatting sqref="C11:L39">
    <cfRule type="cellIs" dxfId="3" priority="1" operator="equal">
      <formula>0</formula>
    </cfRule>
  </conditionalFormatting>
  <dataValidations disablePrompts="1" count="1">
    <dataValidation type="list" allowBlank="1" showInputMessage="1" showErrorMessage="1" sqref="M11:N39">
      <formula1>$W$4:$W$7</formula1>
    </dataValidation>
  </dataValidations>
  <hyperlinks>
    <hyperlink ref="H7:L9" location="Nutzungshinweise!A1" display=" Zu den Nutzungs- hinweisen"/>
    <hyperlink ref="A9:R9" location="Nutzungshinweise!A1" display=" Zu den Nutzungshinweisen"/>
  </hyperlinks>
  <pageMargins left="0.7" right="0.7" top="0.78740157499999996" bottom="0.78740157499999996" header="0.3" footer="0.3"/>
  <pageSetup paperSize="9" orientation="portrait" r:id="rId1"/>
  <rowBreaks count="2" manualBreakCount="2">
    <brk id="83" max="16383" man="1"/>
    <brk id="98" max="16383"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92"/>
  <sheetViews>
    <sheetView topLeftCell="A40" zoomScale="55" zoomScaleNormal="55" zoomScaleSheetLayoutView="130" workbookViewId="0">
      <selection activeCell="S48" sqref="S48"/>
    </sheetView>
  </sheetViews>
  <sheetFormatPr baseColWidth="10" defaultRowHeight="14.6" x14ac:dyDescent="0.4"/>
  <cols>
    <col min="1" max="18" width="4.84375" customWidth="1"/>
    <col min="19" max="19" width="20.69140625" style="17" customWidth="1"/>
    <col min="20" max="25" width="5.69140625" style="17" hidden="1" customWidth="1"/>
    <col min="26" max="29" width="7.07421875" style="17" hidden="1" customWidth="1"/>
    <col min="30" max="30" width="8.84375" style="17" hidden="1" customWidth="1"/>
    <col min="31" max="31" width="27.3046875" style="17" hidden="1" customWidth="1"/>
    <col min="32" max="32" width="21.69140625" style="17" customWidth="1"/>
    <col min="33" max="33" width="11.53515625" style="17"/>
    <col min="34" max="34" width="23.69140625" style="17" customWidth="1"/>
    <col min="35" max="55" width="11.53515625" style="17"/>
  </cols>
  <sheetData>
    <row r="1" spans="1:55" hidden="1" x14ac:dyDescent="0.4">
      <c r="A1" s="180" t="s">
        <v>5</v>
      </c>
      <c r="B1" s="181"/>
      <c r="C1" s="181"/>
      <c r="D1" s="181"/>
      <c r="E1" s="181"/>
      <c r="F1" s="181"/>
      <c r="G1" s="181"/>
      <c r="H1" s="232">
        <f>LS_1!H1</f>
        <v>0</v>
      </c>
      <c r="I1" s="232"/>
      <c r="J1" s="232"/>
      <c r="K1" s="232"/>
      <c r="L1" s="232"/>
      <c r="M1" s="232"/>
      <c r="N1" s="232"/>
      <c r="O1" s="232"/>
      <c r="P1" s="232"/>
      <c r="Q1" s="232"/>
      <c r="R1" s="233"/>
    </row>
    <row r="2" spans="1:55" hidden="1" x14ac:dyDescent="0.4">
      <c r="A2" s="197" t="s">
        <v>6</v>
      </c>
      <c r="B2" s="198"/>
      <c r="C2" s="198"/>
      <c r="D2" s="198"/>
      <c r="E2" s="198"/>
      <c r="F2" s="198"/>
      <c r="G2" s="198"/>
      <c r="H2" s="52">
        <f>LS_1!H2</f>
        <v>0</v>
      </c>
      <c r="I2" s="234" t="s">
        <v>2</v>
      </c>
      <c r="J2" s="235"/>
      <c r="K2" s="235"/>
      <c r="L2" s="235"/>
      <c r="M2" s="235"/>
      <c r="N2" s="235"/>
      <c r="O2" s="236"/>
      <c r="P2" s="52" t="s">
        <v>88</v>
      </c>
      <c r="Q2" s="237"/>
      <c r="R2" s="238"/>
    </row>
    <row r="3" spans="1:55" hidden="1" x14ac:dyDescent="0.4">
      <c r="A3" s="197" t="s">
        <v>1</v>
      </c>
      <c r="B3" s="198"/>
      <c r="C3" s="198"/>
      <c r="D3" s="198"/>
      <c r="E3" s="198"/>
      <c r="F3" s="198"/>
      <c r="G3" s="198"/>
      <c r="H3" s="239">
        <f>LS_1!H3</f>
        <v>0</v>
      </c>
      <c r="I3" s="239"/>
      <c r="J3" s="239"/>
      <c r="K3" s="239"/>
      <c r="L3" s="239"/>
      <c r="M3" s="239"/>
      <c r="N3" s="239"/>
      <c r="O3" s="239"/>
      <c r="P3" s="239"/>
      <c r="Q3" s="239"/>
      <c r="R3" s="240"/>
    </row>
    <row r="4" spans="1:55" s="11" customFormat="1" ht="31.5" hidden="1" customHeight="1" x14ac:dyDescent="0.4">
      <c r="A4" s="192" t="s">
        <v>0</v>
      </c>
      <c r="B4" s="193"/>
      <c r="C4" s="193"/>
      <c r="D4" s="193"/>
      <c r="E4" s="193"/>
      <c r="F4" s="193"/>
      <c r="G4" s="193"/>
      <c r="H4" s="195"/>
      <c r="I4" s="195"/>
      <c r="J4" s="195"/>
      <c r="K4" s="195"/>
      <c r="L4" s="195"/>
      <c r="M4" s="195"/>
      <c r="N4" s="195"/>
      <c r="O4" s="195"/>
      <c r="P4" s="195"/>
      <c r="Q4" s="195"/>
      <c r="R4" s="196"/>
      <c r="S4" s="19"/>
      <c r="T4" s="19"/>
      <c r="U4" s="19"/>
      <c r="V4" s="19"/>
      <c r="W4" s="19" t="s">
        <v>33</v>
      </c>
      <c r="X4" s="19">
        <v>0</v>
      </c>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row>
    <row r="5" spans="1:55" ht="15" hidden="1" thickBot="1" x14ac:dyDescent="0.45">
      <c r="A5" s="185" t="s">
        <v>3</v>
      </c>
      <c r="B5" s="186"/>
      <c r="C5" s="186"/>
      <c r="D5" s="186"/>
      <c r="E5" s="186"/>
      <c r="F5" s="186"/>
      <c r="G5" s="186"/>
      <c r="H5" s="188"/>
      <c r="I5" s="188"/>
      <c r="J5" s="188"/>
      <c r="K5" s="186" t="s">
        <v>4</v>
      </c>
      <c r="L5" s="186"/>
      <c r="M5" s="186"/>
      <c r="N5" s="190"/>
      <c r="O5" s="190"/>
      <c r="P5" s="190"/>
      <c r="Q5" s="190"/>
      <c r="R5" s="191"/>
      <c r="W5" s="17" t="s">
        <v>34</v>
      </c>
      <c r="X5" s="17">
        <v>1</v>
      </c>
    </row>
    <row r="6" spans="1:55" hidden="1" x14ac:dyDescent="0.4">
      <c r="W6" s="17" t="s">
        <v>8</v>
      </c>
      <c r="X6" s="17">
        <v>2</v>
      </c>
    </row>
    <row r="7" spans="1:55" hidden="1" x14ac:dyDescent="0.4">
      <c r="W7" s="17" t="s">
        <v>35</v>
      </c>
      <c r="X7" s="17">
        <v>3</v>
      </c>
    </row>
    <row r="8" spans="1:55" hidden="1" x14ac:dyDescent="0.4"/>
    <row r="9" spans="1:55" ht="15" hidden="1" thickBot="1" x14ac:dyDescent="0.45">
      <c r="AA9" s="17" t="s">
        <v>70</v>
      </c>
      <c r="AB9" s="17" t="s">
        <v>71</v>
      </c>
      <c r="AC9" s="20" t="s">
        <v>72</v>
      </c>
    </row>
    <row r="10" spans="1:55" ht="30.75" hidden="1" customHeight="1" thickBot="1" x14ac:dyDescent="0.45">
      <c r="A10" s="15"/>
      <c r="B10" s="171" t="s">
        <v>74</v>
      </c>
      <c r="C10" s="172"/>
      <c r="D10" s="172"/>
      <c r="E10" s="172"/>
      <c r="F10" s="172"/>
      <c r="G10" s="172"/>
      <c r="H10" s="172"/>
      <c r="I10" s="172"/>
      <c r="J10" s="172"/>
      <c r="K10" s="172"/>
      <c r="L10" s="173"/>
      <c r="M10" s="174" t="s">
        <v>75</v>
      </c>
      <c r="N10" s="175"/>
      <c r="O10" s="174" t="s">
        <v>76</v>
      </c>
      <c r="P10" s="176"/>
      <c r="Q10" s="176"/>
      <c r="R10" s="176"/>
      <c r="S10" s="26" t="s">
        <v>78</v>
      </c>
      <c r="T10" s="24"/>
      <c r="U10" s="24"/>
      <c r="V10" s="25"/>
    </row>
    <row r="11" spans="1:55" s="1" customFormat="1" ht="29.25" hidden="1" customHeight="1" x14ac:dyDescent="0.4">
      <c r="A11" s="167" t="s">
        <v>14</v>
      </c>
      <c r="B11" s="9" t="s">
        <v>38</v>
      </c>
      <c r="C11" s="157" t="s">
        <v>7</v>
      </c>
      <c r="D11" s="157"/>
      <c r="E11" s="157"/>
      <c r="F11" s="157"/>
      <c r="G11" s="157"/>
      <c r="H11" s="157"/>
      <c r="I11" s="157"/>
      <c r="J11" s="157"/>
      <c r="K11" s="157"/>
      <c r="L11" s="158"/>
      <c r="M11" s="159" t="s">
        <v>34</v>
      </c>
      <c r="N11" s="160"/>
      <c r="O11" s="161"/>
      <c r="P11" s="162"/>
      <c r="Q11" s="162"/>
      <c r="R11" s="163"/>
      <c r="S11" s="38"/>
      <c r="T11" s="21">
        <f t="shared" ref="T11:T39" si="0">IF(OR(ISBLANK(M11),ISBLANK(C11)),-1,VLOOKUP(M11,$W$4:$X$7,2,)/3)</f>
        <v>0.33333333333333331</v>
      </c>
      <c r="U11" s="21">
        <f t="shared" ref="U11:U39" si="1">IF(ISNONTEXT(C11)=ISNONTEXT(M11),1,0)</f>
        <v>1</v>
      </c>
      <c r="V11" s="21">
        <f t="shared" ref="V11:V39" si="2">IF(PRODUCT($U$11:$U$39),T11,-1)</f>
        <v>0.33333333333333331</v>
      </c>
      <c r="W11" s="18"/>
      <c r="X11" s="18"/>
      <c r="Y11" s="18"/>
      <c r="Z11" s="18"/>
      <c r="AA11" s="22" t="str">
        <f>IF(ISBLANK(O11),"",CONCATENATE(AA10,$AA$9,$B11,$AB$9,O11))</f>
        <v/>
      </c>
      <c r="AB11" s="22" t="str">
        <f>IF(ISBLANK(S11),"",CONCATENATE(AB10,$AA$9,$B11,$AB$9,S11))</f>
        <v/>
      </c>
      <c r="AC11" s="17"/>
      <c r="AD11" s="23"/>
      <c r="AE11" s="18"/>
      <c r="AF11" s="18"/>
      <c r="AG11" s="23"/>
      <c r="AH11" s="18"/>
      <c r="AI11" s="18"/>
      <c r="AJ11" s="18"/>
      <c r="AK11" s="18"/>
      <c r="AL11" s="18"/>
      <c r="AM11" s="18"/>
      <c r="AN11" s="18"/>
      <c r="AO11" s="18"/>
      <c r="AP11" s="18"/>
      <c r="AQ11" s="18"/>
      <c r="AR11" s="18"/>
      <c r="AS11" s="18"/>
      <c r="AT11" s="18"/>
      <c r="AU11" s="18"/>
      <c r="AV11" s="18"/>
      <c r="AW11" s="18"/>
      <c r="AX11" s="18"/>
      <c r="AY11" s="18"/>
      <c r="AZ11" s="18"/>
      <c r="BA11" s="18"/>
      <c r="BB11" s="18"/>
      <c r="BC11" s="18"/>
    </row>
    <row r="12" spans="1:55" ht="29.25" hidden="1" customHeight="1" x14ac:dyDescent="0.4">
      <c r="A12" s="168"/>
      <c r="B12" s="10" t="s">
        <v>39</v>
      </c>
      <c r="C12" s="135" t="s">
        <v>9</v>
      </c>
      <c r="D12" s="135"/>
      <c r="E12" s="135"/>
      <c r="F12" s="135"/>
      <c r="G12" s="135"/>
      <c r="H12" s="135"/>
      <c r="I12" s="135"/>
      <c r="J12" s="135"/>
      <c r="K12" s="135"/>
      <c r="L12" s="136"/>
      <c r="M12" s="137" t="s">
        <v>34</v>
      </c>
      <c r="N12" s="138"/>
      <c r="O12" s="139"/>
      <c r="P12" s="140"/>
      <c r="Q12" s="140"/>
      <c r="R12" s="141"/>
      <c r="S12" s="39"/>
      <c r="T12" s="21">
        <f t="shared" si="0"/>
        <v>0.33333333333333331</v>
      </c>
      <c r="U12" s="21">
        <f t="shared" si="1"/>
        <v>1</v>
      </c>
      <c r="V12" s="21">
        <f t="shared" si="2"/>
        <v>0.33333333333333331</v>
      </c>
      <c r="W12" s="18"/>
      <c r="X12" s="18"/>
      <c r="AA12" s="22" t="str">
        <f t="shared" ref="AA12:AA19" si="3">IF(ISBLANK(O12),AA11,CONCATENATE(AA11,$AC$9,$AA$9,B12,$AB$9,O12))</f>
        <v/>
      </c>
      <c r="AB12" s="22" t="str">
        <f>IF(ISBLANK(S12),AB11,CONCATENATE(AB11,$AC$9,$AA$9,B12,$AB$9,S12))</f>
        <v/>
      </c>
    </row>
    <row r="13" spans="1:55" ht="29.25" hidden="1" customHeight="1" x14ac:dyDescent="0.4">
      <c r="A13" s="168"/>
      <c r="B13" s="10" t="s">
        <v>40</v>
      </c>
      <c r="C13" s="135" t="s">
        <v>10</v>
      </c>
      <c r="D13" s="135"/>
      <c r="E13" s="135"/>
      <c r="F13" s="135"/>
      <c r="G13" s="135"/>
      <c r="H13" s="135"/>
      <c r="I13" s="135"/>
      <c r="J13" s="135"/>
      <c r="K13" s="135"/>
      <c r="L13" s="136"/>
      <c r="M13" s="137" t="s">
        <v>8</v>
      </c>
      <c r="N13" s="138"/>
      <c r="O13" s="170"/>
      <c r="P13" s="140"/>
      <c r="Q13" s="140"/>
      <c r="R13" s="141"/>
      <c r="S13" s="39"/>
      <c r="T13" s="21">
        <f t="shared" si="0"/>
        <v>0.66666666666666663</v>
      </c>
      <c r="U13" s="21">
        <f t="shared" si="1"/>
        <v>1</v>
      </c>
      <c r="V13" s="21">
        <f t="shared" si="2"/>
        <v>0.66666666666666663</v>
      </c>
      <c r="W13" s="18"/>
      <c r="X13" s="18"/>
      <c r="AA13" s="22" t="str">
        <f t="shared" si="3"/>
        <v/>
      </c>
      <c r="AB13" s="22" t="str">
        <f t="shared" ref="AB13:AB19" si="4">IF(ISBLANK(S13),AB12,CONCATENATE(AB12,$AC$9,$AA$9,B13,$AB$9,S13))</f>
        <v/>
      </c>
    </row>
    <row r="14" spans="1:55" ht="29.25" hidden="1" customHeight="1" x14ac:dyDescent="0.4">
      <c r="A14" s="168"/>
      <c r="B14" s="10" t="s">
        <v>41</v>
      </c>
      <c r="C14" s="135" t="s">
        <v>11</v>
      </c>
      <c r="D14" s="135"/>
      <c r="E14" s="135"/>
      <c r="F14" s="135"/>
      <c r="G14" s="135"/>
      <c r="H14" s="135"/>
      <c r="I14" s="135"/>
      <c r="J14" s="135"/>
      <c r="K14" s="135"/>
      <c r="L14" s="136"/>
      <c r="M14" s="137" t="s">
        <v>34</v>
      </c>
      <c r="N14" s="138"/>
      <c r="O14" s="139"/>
      <c r="P14" s="140"/>
      <c r="Q14" s="140"/>
      <c r="R14" s="141"/>
      <c r="S14" s="39"/>
      <c r="T14" s="21">
        <f t="shared" si="0"/>
        <v>0.33333333333333331</v>
      </c>
      <c r="U14" s="21">
        <f t="shared" si="1"/>
        <v>1</v>
      </c>
      <c r="V14" s="21">
        <f t="shared" si="2"/>
        <v>0.33333333333333331</v>
      </c>
      <c r="W14" s="18"/>
      <c r="X14" s="18"/>
      <c r="AA14" s="22" t="str">
        <f t="shared" si="3"/>
        <v/>
      </c>
      <c r="AB14" s="22" t="str">
        <f t="shared" si="4"/>
        <v/>
      </c>
    </row>
    <row r="15" spans="1:55" ht="29.25" hidden="1" customHeight="1" x14ac:dyDescent="0.4">
      <c r="A15" s="168"/>
      <c r="B15" s="10" t="s">
        <v>42</v>
      </c>
      <c r="C15" s="135" t="s">
        <v>77</v>
      </c>
      <c r="D15" s="135"/>
      <c r="E15" s="135"/>
      <c r="F15" s="135"/>
      <c r="G15" s="135"/>
      <c r="H15" s="135"/>
      <c r="I15" s="135"/>
      <c r="J15" s="135"/>
      <c r="K15" s="135"/>
      <c r="L15" s="136"/>
      <c r="M15" s="137" t="s">
        <v>34</v>
      </c>
      <c r="N15" s="138"/>
      <c r="O15" s="139"/>
      <c r="P15" s="140"/>
      <c r="Q15" s="140"/>
      <c r="R15" s="141"/>
      <c r="S15" s="39"/>
      <c r="T15" s="21">
        <f t="shared" si="0"/>
        <v>0.33333333333333331</v>
      </c>
      <c r="U15" s="21">
        <f t="shared" si="1"/>
        <v>1</v>
      </c>
      <c r="V15" s="21">
        <f t="shared" si="2"/>
        <v>0.33333333333333331</v>
      </c>
      <c r="W15" s="18"/>
      <c r="X15" s="18"/>
      <c r="AA15" s="22" t="str">
        <f t="shared" si="3"/>
        <v/>
      </c>
      <c r="AB15" s="22" t="str">
        <f t="shared" si="4"/>
        <v/>
      </c>
    </row>
    <row r="16" spans="1:55" ht="29.25" hidden="1" customHeight="1" x14ac:dyDescent="0.4">
      <c r="A16" s="168"/>
      <c r="B16" s="10" t="s">
        <v>43</v>
      </c>
      <c r="C16" s="135" t="s">
        <v>12</v>
      </c>
      <c r="D16" s="135"/>
      <c r="E16" s="135"/>
      <c r="F16" s="135"/>
      <c r="G16" s="135"/>
      <c r="H16" s="135"/>
      <c r="I16" s="135"/>
      <c r="J16" s="135"/>
      <c r="K16" s="135"/>
      <c r="L16" s="136"/>
      <c r="M16" s="137" t="s">
        <v>34</v>
      </c>
      <c r="N16" s="138"/>
      <c r="O16" s="139"/>
      <c r="P16" s="140"/>
      <c r="Q16" s="140"/>
      <c r="R16" s="141"/>
      <c r="S16" s="39"/>
      <c r="T16" s="21">
        <f t="shared" si="0"/>
        <v>0.33333333333333331</v>
      </c>
      <c r="U16" s="21">
        <f t="shared" si="1"/>
        <v>1</v>
      </c>
      <c r="V16" s="21">
        <f t="shared" si="2"/>
        <v>0.33333333333333331</v>
      </c>
      <c r="W16" s="18"/>
      <c r="X16" s="18"/>
      <c r="AA16" s="22" t="str">
        <f t="shared" si="3"/>
        <v/>
      </c>
      <c r="AB16" s="22" t="str">
        <f t="shared" si="4"/>
        <v/>
      </c>
    </row>
    <row r="17" spans="1:28" ht="29.25" hidden="1" customHeight="1" x14ac:dyDescent="0.4">
      <c r="A17" s="168"/>
      <c r="B17" s="10" t="s">
        <v>44</v>
      </c>
      <c r="C17" s="135" t="s">
        <v>13</v>
      </c>
      <c r="D17" s="135"/>
      <c r="E17" s="135"/>
      <c r="F17" s="135"/>
      <c r="G17" s="135"/>
      <c r="H17" s="135"/>
      <c r="I17" s="135"/>
      <c r="J17" s="135"/>
      <c r="K17" s="135"/>
      <c r="L17" s="136"/>
      <c r="M17" s="137" t="s">
        <v>35</v>
      </c>
      <c r="N17" s="138"/>
      <c r="O17" s="139"/>
      <c r="P17" s="140"/>
      <c r="Q17" s="140"/>
      <c r="R17" s="141"/>
      <c r="S17" s="39"/>
      <c r="T17" s="21">
        <f t="shared" si="0"/>
        <v>1</v>
      </c>
      <c r="U17" s="21">
        <f t="shared" si="1"/>
        <v>1</v>
      </c>
      <c r="V17" s="21">
        <f t="shared" si="2"/>
        <v>1</v>
      </c>
      <c r="W17" s="18"/>
      <c r="X17" s="18"/>
      <c r="AA17" s="22" t="str">
        <f t="shared" si="3"/>
        <v/>
      </c>
      <c r="AB17" s="22" t="str">
        <f t="shared" si="4"/>
        <v/>
      </c>
    </row>
    <row r="18" spans="1:28" ht="29.25" hidden="1" customHeight="1" x14ac:dyDescent="0.4">
      <c r="A18" s="168"/>
      <c r="B18" s="10" t="s">
        <v>45</v>
      </c>
      <c r="C18" s="135">
        <f>LS_1!C18</f>
        <v>0</v>
      </c>
      <c r="D18" s="135"/>
      <c r="E18" s="135"/>
      <c r="F18" s="135"/>
      <c r="G18" s="135"/>
      <c r="H18" s="135"/>
      <c r="I18" s="135"/>
      <c r="J18" s="135"/>
      <c r="K18" s="135"/>
      <c r="L18" s="136"/>
      <c r="M18" s="137"/>
      <c r="N18" s="138"/>
      <c r="O18" s="139"/>
      <c r="P18" s="140"/>
      <c r="Q18" s="140"/>
      <c r="R18" s="141"/>
      <c r="S18" s="39"/>
      <c r="T18" s="21">
        <f t="shared" si="0"/>
        <v>-1</v>
      </c>
      <c r="U18" s="21">
        <f t="shared" si="1"/>
        <v>1</v>
      </c>
      <c r="V18" s="21">
        <f t="shared" si="2"/>
        <v>-1</v>
      </c>
      <c r="W18" s="18"/>
      <c r="X18" s="18"/>
      <c r="AA18" s="22" t="str">
        <f t="shared" si="3"/>
        <v/>
      </c>
      <c r="AB18" s="22" t="str">
        <f t="shared" si="4"/>
        <v/>
      </c>
    </row>
    <row r="19" spans="1:28" ht="29.25" hidden="1" customHeight="1" thickBot="1" x14ac:dyDescent="0.45">
      <c r="A19" s="169"/>
      <c r="B19" s="37" t="s">
        <v>46</v>
      </c>
      <c r="C19" s="241">
        <f>LS_1!C19</f>
        <v>0</v>
      </c>
      <c r="D19" s="241"/>
      <c r="E19" s="241"/>
      <c r="F19" s="241"/>
      <c r="G19" s="241"/>
      <c r="H19" s="241"/>
      <c r="I19" s="241"/>
      <c r="J19" s="241"/>
      <c r="K19" s="241"/>
      <c r="L19" s="242"/>
      <c r="M19" s="144"/>
      <c r="N19" s="145"/>
      <c r="O19" s="151"/>
      <c r="P19" s="152"/>
      <c r="Q19" s="152"/>
      <c r="R19" s="153"/>
      <c r="S19" s="40"/>
      <c r="T19" s="21">
        <f t="shared" si="0"/>
        <v>-1</v>
      </c>
      <c r="U19" s="21">
        <f t="shared" si="1"/>
        <v>1</v>
      </c>
      <c r="V19" s="21">
        <f t="shared" si="2"/>
        <v>-1</v>
      </c>
      <c r="W19" s="18"/>
      <c r="X19" s="18"/>
      <c r="AA19" s="22" t="str">
        <f t="shared" si="3"/>
        <v/>
      </c>
      <c r="AB19" s="22" t="str">
        <f t="shared" si="4"/>
        <v/>
      </c>
    </row>
    <row r="20" spans="1:28" ht="29.25" hidden="1" customHeight="1" x14ac:dyDescent="0.4">
      <c r="A20" s="164" t="s">
        <v>15</v>
      </c>
      <c r="B20" s="9" t="s">
        <v>47</v>
      </c>
      <c r="C20" s="157" t="s">
        <v>17</v>
      </c>
      <c r="D20" s="157"/>
      <c r="E20" s="157"/>
      <c r="F20" s="157"/>
      <c r="G20" s="157"/>
      <c r="H20" s="157"/>
      <c r="I20" s="157"/>
      <c r="J20" s="157"/>
      <c r="K20" s="157"/>
      <c r="L20" s="158"/>
      <c r="M20" s="159" t="s">
        <v>34</v>
      </c>
      <c r="N20" s="160"/>
      <c r="O20" s="161"/>
      <c r="P20" s="162"/>
      <c r="Q20" s="162"/>
      <c r="R20" s="163"/>
      <c r="S20" s="41"/>
      <c r="T20" s="21">
        <f t="shared" si="0"/>
        <v>0.33333333333333331</v>
      </c>
      <c r="U20" s="21">
        <f t="shared" si="1"/>
        <v>1</v>
      </c>
      <c r="V20" s="21">
        <f t="shared" si="2"/>
        <v>0.33333333333333331</v>
      </c>
      <c r="X20" s="18"/>
      <c r="AA20" s="22" t="str">
        <f>IF(ISBLANK(O20),"",CONCATENATE(AA10,$AA$9,B20,$AB$9,O20))</f>
        <v/>
      </c>
      <c r="AB20" s="22" t="str">
        <f>IF(ISBLANK(S20),"",CONCATENATE(AB10,$AA$9,$B20,$AB$9,S20))</f>
        <v/>
      </c>
    </row>
    <row r="21" spans="1:28" ht="29.25" hidden="1" customHeight="1" x14ac:dyDescent="0.4">
      <c r="A21" s="165"/>
      <c r="B21" s="10" t="s">
        <v>48</v>
      </c>
      <c r="C21" s="135" t="s">
        <v>18</v>
      </c>
      <c r="D21" s="135"/>
      <c r="E21" s="135"/>
      <c r="F21" s="135"/>
      <c r="G21" s="135"/>
      <c r="H21" s="135"/>
      <c r="I21" s="135"/>
      <c r="J21" s="135"/>
      <c r="K21" s="135"/>
      <c r="L21" s="136"/>
      <c r="M21" s="137" t="s">
        <v>8</v>
      </c>
      <c r="N21" s="138"/>
      <c r="O21" s="139"/>
      <c r="P21" s="140"/>
      <c r="Q21" s="140"/>
      <c r="R21" s="141"/>
      <c r="S21" s="39"/>
      <c r="T21" s="21">
        <f t="shared" si="0"/>
        <v>0.66666666666666663</v>
      </c>
      <c r="U21" s="21">
        <f t="shared" si="1"/>
        <v>1</v>
      </c>
      <c r="V21" s="21">
        <f t="shared" si="2"/>
        <v>0.66666666666666663</v>
      </c>
      <c r="X21" s="18"/>
      <c r="AA21" s="22" t="str">
        <f t="shared" ref="AA21:AA30" si="5">IF(ISBLANK(O21),AA20,CONCATENATE(AA20,$AC$9,$AA$9,B21,$AB$9,O21))</f>
        <v/>
      </c>
      <c r="AB21" s="22" t="str">
        <f>IF(ISBLANK(S21),AB20,CONCATENATE(AB20,$AC$9,$AA$9,B21,$AB$9,S21))</f>
        <v/>
      </c>
    </row>
    <row r="22" spans="1:28" ht="29.25" hidden="1" customHeight="1" x14ac:dyDescent="0.4">
      <c r="A22" s="165"/>
      <c r="B22" s="10" t="s">
        <v>49</v>
      </c>
      <c r="C22" s="135" t="s">
        <v>19</v>
      </c>
      <c r="D22" s="135"/>
      <c r="E22" s="135"/>
      <c r="F22" s="135"/>
      <c r="G22" s="135"/>
      <c r="H22" s="135"/>
      <c r="I22" s="135"/>
      <c r="J22" s="135"/>
      <c r="K22" s="135"/>
      <c r="L22" s="136"/>
      <c r="M22" s="137" t="s">
        <v>35</v>
      </c>
      <c r="N22" s="138"/>
      <c r="O22" s="139"/>
      <c r="P22" s="140"/>
      <c r="Q22" s="140"/>
      <c r="R22" s="141"/>
      <c r="S22" s="39"/>
      <c r="T22" s="21">
        <f t="shared" si="0"/>
        <v>1</v>
      </c>
      <c r="U22" s="21">
        <f t="shared" si="1"/>
        <v>1</v>
      </c>
      <c r="V22" s="21">
        <f t="shared" si="2"/>
        <v>1</v>
      </c>
      <c r="X22" s="18"/>
      <c r="AA22" s="22" t="str">
        <f t="shared" si="5"/>
        <v/>
      </c>
      <c r="AB22" s="22" t="str">
        <f t="shared" ref="AB22:AB30" si="6">IF(ISBLANK(S22),AB21,CONCATENATE(AB21,$AC$9,$AA$9,B22,$AB$9,S22))</f>
        <v/>
      </c>
    </row>
    <row r="23" spans="1:28" ht="29.25" hidden="1" customHeight="1" x14ac:dyDescent="0.4">
      <c r="A23" s="165"/>
      <c r="B23" s="10" t="s">
        <v>50</v>
      </c>
      <c r="C23" s="135" t="s">
        <v>20</v>
      </c>
      <c r="D23" s="135"/>
      <c r="E23" s="135"/>
      <c r="F23" s="135"/>
      <c r="G23" s="135"/>
      <c r="H23" s="135"/>
      <c r="I23" s="135"/>
      <c r="J23" s="135"/>
      <c r="K23" s="135"/>
      <c r="L23" s="136"/>
      <c r="M23" s="137" t="s">
        <v>33</v>
      </c>
      <c r="N23" s="138"/>
      <c r="O23" s="139"/>
      <c r="P23" s="140"/>
      <c r="Q23" s="140"/>
      <c r="R23" s="141"/>
      <c r="S23" s="39"/>
      <c r="T23" s="21">
        <f t="shared" si="0"/>
        <v>0</v>
      </c>
      <c r="U23" s="21">
        <f t="shared" si="1"/>
        <v>1</v>
      </c>
      <c r="V23" s="21">
        <f t="shared" si="2"/>
        <v>0</v>
      </c>
      <c r="X23" s="18"/>
      <c r="AA23" s="22" t="str">
        <f t="shared" si="5"/>
        <v/>
      </c>
      <c r="AB23" s="22" t="str">
        <f t="shared" si="6"/>
        <v/>
      </c>
    </row>
    <row r="24" spans="1:28" ht="29.25" hidden="1" customHeight="1" x14ac:dyDescent="0.4">
      <c r="A24" s="165"/>
      <c r="B24" s="10" t="s">
        <v>51</v>
      </c>
      <c r="C24" s="135" t="s">
        <v>21</v>
      </c>
      <c r="D24" s="135"/>
      <c r="E24" s="135"/>
      <c r="F24" s="135"/>
      <c r="G24" s="135"/>
      <c r="H24" s="135"/>
      <c r="I24" s="135"/>
      <c r="J24" s="135"/>
      <c r="K24" s="135"/>
      <c r="L24" s="136"/>
      <c r="M24" s="137" t="s">
        <v>8</v>
      </c>
      <c r="N24" s="138"/>
      <c r="O24" s="139"/>
      <c r="P24" s="140"/>
      <c r="Q24" s="140"/>
      <c r="R24" s="141"/>
      <c r="S24" s="39"/>
      <c r="T24" s="21">
        <f t="shared" si="0"/>
        <v>0.66666666666666663</v>
      </c>
      <c r="U24" s="21">
        <f t="shared" si="1"/>
        <v>1</v>
      </c>
      <c r="V24" s="21">
        <f t="shared" si="2"/>
        <v>0.66666666666666663</v>
      </c>
      <c r="X24" s="18"/>
      <c r="AA24" s="22" t="str">
        <f t="shared" si="5"/>
        <v/>
      </c>
      <c r="AB24" s="22" t="str">
        <f t="shared" si="6"/>
        <v/>
      </c>
    </row>
    <row r="25" spans="1:28" ht="29.25" hidden="1" customHeight="1" x14ac:dyDescent="0.4">
      <c r="A25" s="165"/>
      <c r="B25" s="10" t="s">
        <v>52</v>
      </c>
      <c r="C25" s="135" t="s">
        <v>22</v>
      </c>
      <c r="D25" s="135"/>
      <c r="E25" s="135"/>
      <c r="F25" s="135"/>
      <c r="G25" s="135"/>
      <c r="H25" s="135"/>
      <c r="I25" s="135"/>
      <c r="J25" s="135"/>
      <c r="K25" s="135"/>
      <c r="L25" s="136"/>
      <c r="M25" s="137" t="s">
        <v>34</v>
      </c>
      <c r="N25" s="138"/>
      <c r="O25" s="139"/>
      <c r="P25" s="140"/>
      <c r="Q25" s="140"/>
      <c r="R25" s="141"/>
      <c r="S25" s="39"/>
      <c r="T25" s="21">
        <f t="shared" si="0"/>
        <v>0.33333333333333331</v>
      </c>
      <c r="U25" s="21">
        <f t="shared" si="1"/>
        <v>1</v>
      </c>
      <c r="V25" s="21">
        <f t="shared" si="2"/>
        <v>0.33333333333333331</v>
      </c>
      <c r="X25" s="18"/>
      <c r="AA25" s="22" t="str">
        <f t="shared" si="5"/>
        <v/>
      </c>
      <c r="AB25" s="22" t="str">
        <f t="shared" si="6"/>
        <v/>
      </c>
    </row>
    <row r="26" spans="1:28" ht="29.25" hidden="1" customHeight="1" x14ac:dyDescent="0.4">
      <c r="A26" s="165"/>
      <c r="B26" s="10" t="s">
        <v>53</v>
      </c>
      <c r="C26" s="135" t="s">
        <v>23</v>
      </c>
      <c r="D26" s="135"/>
      <c r="E26" s="135"/>
      <c r="F26" s="135"/>
      <c r="G26" s="135"/>
      <c r="H26" s="135"/>
      <c r="I26" s="135"/>
      <c r="J26" s="135"/>
      <c r="K26" s="135"/>
      <c r="L26" s="136"/>
      <c r="M26" s="137" t="s">
        <v>33</v>
      </c>
      <c r="N26" s="138"/>
      <c r="O26" s="139"/>
      <c r="P26" s="140"/>
      <c r="Q26" s="140"/>
      <c r="R26" s="141"/>
      <c r="S26" s="39"/>
      <c r="T26" s="21">
        <f t="shared" si="0"/>
        <v>0</v>
      </c>
      <c r="U26" s="21">
        <f t="shared" si="1"/>
        <v>1</v>
      </c>
      <c r="V26" s="21">
        <f t="shared" si="2"/>
        <v>0</v>
      </c>
      <c r="X26" s="18"/>
      <c r="AA26" s="22" t="str">
        <f t="shared" si="5"/>
        <v/>
      </c>
      <c r="AB26" s="22" t="str">
        <f t="shared" si="6"/>
        <v/>
      </c>
    </row>
    <row r="27" spans="1:28" ht="29.25" hidden="1" customHeight="1" x14ac:dyDescent="0.4">
      <c r="A27" s="165"/>
      <c r="B27" s="10" t="s">
        <v>54</v>
      </c>
      <c r="C27" s="135" t="s">
        <v>24</v>
      </c>
      <c r="D27" s="135"/>
      <c r="E27" s="135"/>
      <c r="F27" s="135"/>
      <c r="G27" s="135"/>
      <c r="H27" s="135"/>
      <c r="I27" s="135"/>
      <c r="J27" s="135"/>
      <c r="K27" s="135"/>
      <c r="L27" s="136"/>
      <c r="M27" s="137" t="s">
        <v>8</v>
      </c>
      <c r="N27" s="138"/>
      <c r="O27" s="139"/>
      <c r="P27" s="140"/>
      <c r="Q27" s="140"/>
      <c r="R27" s="141"/>
      <c r="S27" s="39"/>
      <c r="T27" s="21">
        <f t="shared" si="0"/>
        <v>0.66666666666666663</v>
      </c>
      <c r="U27" s="21">
        <f t="shared" si="1"/>
        <v>1</v>
      </c>
      <c r="V27" s="21">
        <f t="shared" si="2"/>
        <v>0.66666666666666663</v>
      </c>
      <c r="X27" s="18"/>
      <c r="AA27" s="22" t="str">
        <f t="shared" si="5"/>
        <v/>
      </c>
      <c r="AB27" s="22" t="str">
        <f t="shared" si="6"/>
        <v/>
      </c>
    </row>
    <row r="28" spans="1:28" ht="29.25" hidden="1" customHeight="1" x14ac:dyDescent="0.4">
      <c r="A28" s="165"/>
      <c r="B28" s="10" t="s">
        <v>55</v>
      </c>
      <c r="C28" s="135" t="s">
        <v>25</v>
      </c>
      <c r="D28" s="135"/>
      <c r="E28" s="135"/>
      <c r="F28" s="135"/>
      <c r="G28" s="135"/>
      <c r="H28" s="135"/>
      <c r="I28" s="135"/>
      <c r="J28" s="135"/>
      <c r="K28" s="135"/>
      <c r="L28" s="136"/>
      <c r="M28" s="137" t="s">
        <v>8</v>
      </c>
      <c r="N28" s="138"/>
      <c r="O28" s="139"/>
      <c r="P28" s="140"/>
      <c r="Q28" s="140"/>
      <c r="R28" s="141"/>
      <c r="S28" s="39"/>
      <c r="T28" s="21">
        <f t="shared" si="0"/>
        <v>0.66666666666666663</v>
      </c>
      <c r="U28" s="21">
        <f t="shared" si="1"/>
        <v>1</v>
      </c>
      <c r="V28" s="21">
        <f t="shared" si="2"/>
        <v>0.66666666666666663</v>
      </c>
      <c r="X28" s="18"/>
      <c r="AA28" s="22" t="str">
        <f t="shared" si="5"/>
        <v/>
      </c>
      <c r="AB28" s="22" t="str">
        <f t="shared" si="6"/>
        <v/>
      </c>
    </row>
    <row r="29" spans="1:28" ht="29.25" hidden="1" customHeight="1" x14ac:dyDescent="0.4">
      <c r="A29" s="165"/>
      <c r="B29" s="10" t="s">
        <v>56</v>
      </c>
      <c r="C29" s="135">
        <f>LS_1!C29</f>
        <v>0</v>
      </c>
      <c r="D29" s="135"/>
      <c r="E29" s="135"/>
      <c r="F29" s="135"/>
      <c r="G29" s="135"/>
      <c r="H29" s="135"/>
      <c r="I29" s="135"/>
      <c r="J29" s="135"/>
      <c r="K29" s="135"/>
      <c r="L29" s="136"/>
      <c r="M29" s="137"/>
      <c r="N29" s="138"/>
      <c r="O29" s="139"/>
      <c r="P29" s="140"/>
      <c r="Q29" s="140"/>
      <c r="R29" s="141"/>
      <c r="S29" s="39"/>
      <c r="T29" s="21">
        <f t="shared" si="0"/>
        <v>-1</v>
      </c>
      <c r="U29" s="21">
        <f t="shared" si="1"/>
        <v>1</v>
      </c>
      <c r="V29" s="21">
        <f t="shared" si="2"/>
        <v>-1</v>
      </c>
      <c r="X29" s="18"/>
      <c r="AA29" s="22" t="str">
        <f t="shared" si="5"/>
        <v/>
      </c>
      <c r="AB29" s="22" t="str">
        <f t="shared" si="6"/>
        <v/>
      </c>
    </row>
    <row r="30" spans="1:28" ht="29.25" hidden="1" customHeight="1" thickBot="1" x14ac:dyDescent="0.45">
      <c r="A30" s="166"/>
      <c r="B30" s="37" t="s">
        <v>57</v>
      </c>
      <c r="C30" s="135">
        <f>LS_1!C30</f>
        <v>0</v>
      </c>
      <c r="D30" s="135"/>
      <c r="E30" s="135"/>
      <c r="F30" s="135"/>
      <c r="G30" s="135"/>
      <c r="H30" s="135"/>
      <c r="I30" s="135"/>
      <c r="J30" s="135"/>
      <c r="K30" s="135"/>
      <c r="L30" s="136"/>
      <c r="M30" s="144"/>
      <c r="N30" s="145"/>
      <c r="O30" s="151"/>
      <c r="P30" s="152"/>
      <c r="Q30" s="152"/>
      <c r="R30" s="153"/>
      <c r="S30" s="40"/>
      <c r="T30" s="21">
        <f t="shared" si="0"/>
        <v>-1</v>
      </c>
      <c r="U30" s="21">
        <f t="shared" si="1"/>
        <v>1</v>
      </c>
      <c r="V30" s="21">
        <f t="shared" si="2"/>
        <v>-1</v>
      </c>
      <c r="X30" s="18"/>
      <c r="AA30" s="22" t="str">
        <f t="shared" si="5"/>
        <v/>
      </c>
      <c r="AB30" s="22" t="str">
        <f t="shared" si="6"/>
        <v/>
      </c>
    </row>
    <row r="31" spans="1:28" ht="29.25" hidden="1" customHeight="1" x14ac:dyDescent="0.4">
      <c r="A31" s="154" t="s">
        <v>16</v>
      </c>
      <c r="B31" s="9" t="s">
        <v>58</v>
      </c>
      <c r="C31" s="157" t="s">
        <v>26</v>
      </c>
      <c r="D31" s="157"/>
      <c r="E31" s="157"/>
      <c r="F31" s="157"/>
      <c r="G31" s="157"/>
      <c r="H31" s="157"/>
      <c r="I31" s="157"/>
      <c r="J31" s="157"/>
      <c r="K31" s="157"/>
      <c r="L31" s="158"/>
      <c r="M31" s="159" t="s">
        <v>34</v>
      </c>
      <c r="N31" s="160"/>
      <c r="O31" s="161"/>
      <c r="P31" s="162"/>
      <c r="Q31" s="162"/>
      <c r="R31" s="163"/>
      <c r="S31" s="41"/>
      <c r="T31" s="21">
        <f t="shared" si="0"/>
        <v>0.33333333333333331</v>
      </c>
      <c r="U31" s="21">
        <f t="shared" si="1"/>
        <v>1</v>
      </c>
      <c r="V31" s="21">
        <f t="shared" si="2"/>
        <v>0.33333333333333331</v>
      </c>
      <c r="X31" s="18"/>
      <c r="AA31" s="22" t="str">
        <f>IF(ISBLANK(O31),"",CONCATENATE(AA10,$AA$9,B31,$AB$9,O31))</f>
        <v/>
      </c>
      <c r="AB31" s="22" t="str">
        <f>IF(ISBLANK(S31),"",CONCATENATE(AB10,$AA$9,$B31,$AB$9,S31))</f>
        <v/>
      </c>
    </row>
    <row r="32" spans="1:28" ht="29.25" hidden="1" customHeight="1" x14ac:dyDescent="0.4">
      <c r="A32" s="155"/>
      <c r="B32" s="10" t="s">
        <v>59</v>
      </c>
      <c r="C32" s="135" t="s">
        <v>27</v>
      </c>
      <c r="D32" s="135"/>
      <c r="E32" s="135"/>
      <c r="F32" s="135"/>
      <c r="G32" s="135"/>
      <c r="H32" s="135"/>
      <c r="I32" s="135"/>
      <c r="J32" s="135"/>
      <c r="K32" s="135"/>
      <c r="L32" s="136"/>
      <c r="M32" s="137" t="s">
        <v>8</v>
      </c>
      <c r="N32" s="138"/>
      <c r="O32" s="139"/>
      <c r="P32" s="140"/>
      <c r="Q32" s="140"/>
      <c r="R32" s="141"/>
      <c r="S32" s="39"/>
      <c r="T32" s="21">
        <f t="shared" si="0"/>
        <v>0.66666666666666663</v>
      </c>
      <c r="U32" s="21">
        <f t="shared" si="1"/>
        <v>1</v>
      </c>
      <c r="V32" s="21">
        <f t="shared" si="2"/>
        <v>0.66666666666666663</v>
      </c>
      <c r="X32" s="18"/>
      <c r="AA32" s="22" t="str">
        <f t="shared" ref="AA32:AA39" si="7">IF(ISBLANK(O32),AA31,CONCATENATE(AA31,$AC$9,$AA$9,B32,$AB$9,O32))</f>
        <v/>
      </c>
      <c r="AB32" s="22" t="str">
        <f>IF(ISBLANK(S32),AB31,CONCATENATE(AB31,$AC$9,$AA$9,B32,$AB$9,S32))</f>
        <v/>
      </c>
    </row>
    <row r="33" spans="1:30" ht="29.25" hidden="1" customHeight="1" x14ac:dyDescent="0.4">
      <c r="A33" s="155"/>
      <c r="B33" s="10" t="s">
        <v>60</v>
      </c>
      <c r="C33" s="135" t="s">
        <v>28</v>
      </c>
      <c r="D33" s="135"/>
      <c r="E33" s="135"/>
      <c r="F33" s="135"/>
      <c r="G33" s="135"/>
      <c r="H33" s="135"/>
      <c r="I33" s="135"/>
      <c r="J33" s="135"/>
      <c r="K33" s="135"/>
      <c r="L33" s="136"/>
      <c r="M33" s="137" t="s">
        <v>34</v>
      </c>
      <c r="N33" s="138"/>
      <c r="O33" s="139"/>
      <c r="P33" s="140"/>
      <c r="Q33" s="140"/>
      <c r="R33" s="141"/>
      <c r="S33" s="39"/>
      <c r="T33" s="21">
        <f t="shared" si="0"/>
        <v>0.33333333333333331</v>
      </c>
      <c r="U33" s="21">
        <f t="shared" si="1"/>
        <v>1</v>
      </c>
      <c r="V33" s="21">
        <f t="shared" si="2"/>
        <v>0.33333333333333331</v>
      </c>
      <c r="X33" s="18"/>
      <c r="AA33" s="22" t="str">
        <f t="shared" si="7"/>
        <v/>
      </c>
      <c r="AB33" s="22" t="str">
        <f t="shared" ref="AB33:AB39" si="8">IF(ISBLANK(S33),AB32,CONCATENATE(AB32,$AC$9,$AA$9,B33,$AB$9,S33))</f>
        <v/>
      </c>
    </row>
    <row r="34" spans="1:30" ht="29.25" hidden="1" customHeight="1" x14ac:dyDescent="0.4">
      <c r="A34" s="155"/>
      <c r="B34" s="10" t="s">
        <v>61</v>
      </c>
      <c r="C34" s="135" t="s">
        <v>29</v>
      </c>
      <c r="D34" s="135"/>
      <c r="E34" s="135"/>
      <c r="F34" s="135"/>
      <c r="G34" s="135"/>
      <c r="H34" s="135"/>
      <c r="I34" s="135"/>
      <c r="J34" s="135"/>
      <c r="K34" s="135"/>
      <c r="L34" s="136"/>
      <c r="M34" s="137" t="s">
        <v>33</v>
      </c>
      <c r="N34" s="138"/>
      <c r="O34" s="139"/>
      <c r="P34" s="140"/>
      <c r="Q34" s="140"/>
      <c r="R34" s="141"/>
      <c r="S34" s="39"/>
      <c r="T34" s="21">
        <f t="shared" si="0"/>
        <v>0</v>
      </c>
      <c r="U34" s="21">
        <f t="shared" si="1"/>
        <v>1</v>
      </c>
      <c r="V34" s="21">
        <f t="shared" si="2"/>
        <v>0</v>
      </c>
      <c r="X34" s="18"/>
      <c r="AA34" s="22" t="str">
        <f t="shared" si="7"/>
        <v/>
      </c>
      <c r="AB34" s="22" t="str">
        <f t="shared" si="8"/>
        <v/>
      </c>
    </row>
    <row r="35" spans="1:30" ht="29.25" hidden="1" customHeight="1" x14ac:dyDescent="0.4">
      <c r="A35" s="155"/>
      <c r="B35" s="10" t="s">
        <v>62</v>
      </c>
      <c r="C35" s="135" t="s">
        <v>30</v>
      </c>
      <c r="D35" s="135"/>
      <c r="E35" s="135"/>
      <c r="F35" s="135"/>
      <c r="G35" s="135"/>
      <c r="H35" s="135"/>
      <c r="I35" s="135"/>
      <c r="J35" s="135"/>
      <c r="K35" s="135"/>
      <c r="L35" s="136"/>
      <c r="M35" s="137" t="s">
        <v>34</v>
      </c>
      <c r="N35" s="138"/>
      <c r="O35" s="139"/>
      <c r="P35" s="140"/>
      <c r="Q35" s="140"/>
      <c r="R35" s="141"/>
      <c r="S35" s="39"/>
      <c r="T35" s="21">
        <f t="shared" si="0"/>
        <v>0.33333333333333331</v>
      </c>
      <c r="U35" s="21">
        <f t="shared" si="1"/>
        <v>1</v>
      </c>
      <c r="V35" s="21">
        <f t="shared" si="2"/>
        <v>0.33333333333333331</v>
      </c>
      <c r="X35" s="18"/>
      <c r="AA35" s="22" t="str">
        <f t="shared" si="7"/>
        <v/>
      </c>
      <c r="AB35" s="22" t="str">
        <f t="shared" si="8"/>
        <v/>
      </c>
    </row>
    <row r="36" spans="1:30" ht="29.25" hidden="1" customHeight="1" x14ac:dyDescent="0.4">
      <c r="A36" s="155"/>
      <c r="B36" s="10" t="s">
        <v>63</v>
      </c>
      <c r="C36" s="135" t="s">
        <v>31</v>
      </c>
      <c r="D36" s="135"/>
      <c r="E36" s="135"/>
      <c r="F36" s="135"/>
      <c r="G36" s="135"/>
      <c r="H36" s="135"/>
      <c r="I36" s="135"/>
      <c r="J36" s="135"/>
      <c r="K36" s="135"/>
      <c r="L36" s="136"/>
      <c r="M36" s="137" t="s">
        <v>8</v>
      </c>
      <c r="N36" s="138"/>
      <c r="O36" s="139"/>
      <c r="P36" s="140"/>
      <c r="Q36" s="140"/>
      <c r="R36" s="141"/>
      <c r="S36" s="39"/>
      <c r="T36" s="21">
        <f t="shared" si="0"/>
        <v>0.66666666666666663</v>
      </c>
      <c r="U36" s="21">
        <f t="shared" si="1"/>
        <v>1</v>
      </c>
      <c r="V36" s="21">
        <f t="shared" si="2"/>
        <v>0.66666666666666663</v>
      </c>
      <c r="X36" s="18"/>
      <c r="AA36" s="22" t="str">
        <f t="shared" si="7"/>
        <v/>
      </c>
      <c r="AB36" s="22" t="str">
        <f t="shared" si="8"/>
        <v/>
      </c>
    </row>
    <row r="37" spans="1:30" ht="29.25" hidden="1" customHeight="1" x14ac:dyDescent="0.4">
      <c r="A37" s="155"/>
      <c r="B37" s="10" t="s">
        <v>64</v>
      </c>
      <c r="C37" s="135" t="s">
        <v>32</v>
      </c>
      <c r="D37" s="135"/>
      <c r="E37" s="135"/>
      <c r="F37" s="135"/>
      <c r="G37" s="135"/>
      <c r="H37" s="135"/>
      <c r="I37" s="135"/>
      <c r="J37" s="135"/>
      <c r="K37" s="135"/>
      <c r="L37" s="136"/>
      <c r="M37" s="137" t="s">
        <v>34</v>
      </c>
      <c r="N37" s="138"/>
      <c r="O37" s="139"/>
      <c r="P37" s="140"/>
      <c r="Q37" s="140"/>
      <c r="R37" s="141"/>
      <c r="S37" s="39"/>
      <c r="T37" s="21">
        <f t="shared" si="0"/>
        <v>0.33333333333333331</v>
      </c>
      <c r="U37" s="21">
        <f t="shared" si="1"/>
        <v>1</v>
      </c>
      <c r="V37" s="21">
        <f t="shared" si="2"/>
        <v>0.33333333333333331</v>
      </c>
      <c r="X37" s="18"/>
      <c r="AA37" s="22" t="str">
        <f t="shared" si="7"/>
        <v/>
      </c>
      <c r="AB37" s="22" t="str">
        <f t="shared" si="8"/>
        <v/>
      </c>
    </row>
    <row r="38" spans="1:30" ht="29.25" hidden="1" customHeight="1" x14ac:dyDescent="0.4">
      <c r="A38" s="155"/>
      <c r="B38" s="10" t="s">
        <v>65</v>
      </c>
      <c r="C38" s="135">
        <f>LS_1!C38</f>
        <v>0</v>
      </c>
      <c r="D38" s="135"/>
      <c r="E38" s="135"/>
      <c r="F38" s="135"/>
      <c r="G38" s="135"/>
      <c r="H38" s="135"/>
      <c r="I38" s="135"/>
      <c r="J38" s="135"/>
      <c r="K38" s="135"/>
      <c r="L38" s="136"/>
      <c r="M38" s="137"/>
      <c r="N38" s="138"/>
      <c r="O38" s="139"/>
      <c r="P38" s="140"/>
      <c r="Q38" s="140"/>
      <c r="R38" s="141"/>
      <c r="S38" s="39"/>
      <c r="T38" s="21">
        <f t="shared" si="0"/>
        <v>-1</v>
      </c>
      <c r="U38" s="21">
        <f t="shared" si="1"/>
        <v>1</v>
      </c>
      <c r="V38" s="21">
        <f t="shared" si="2"/>
        <v>-1</v>
      </c>
      <c r="X38" s="18"/>
      <c r="AA38" s="22" t="str">
        <f t="shared" si="7"/>
        <v/>
      </c>
      <c r="AB38" s="22" t="str">
        <f t="shared" si="8"/>
        <v/>
      </c>
    </row>
    <row r="39" spans="1:30" ht="29.25" hidden="1" customHeight="1" thickBot="1" x14ac:dyDescent="0.45">
      <c r="A39" s="155"/>
      <c r="B39" s="57" t="s">
        <v>66</v>
      </c>
      <c r="C39" s="243">
        <f>LS_1!C39</f>
        <v>0</v>
      </c>
      <c r="D39" s="243"/>
      <c r="E39" s="243"/>
      <c r="F39" s="243"/>
      <c r="G39" s="243"/>
      <c r="H39" s="243"/>
      <c r="I39" s="243"/>
      <c r="J39" s="243"/>
      <c r="K39" s="243"/>
      <c r="L39" s="244"/>
      <c r="M39" s="245"/>
      <c r="N39" s="246"/>
      <c r="O39" s="248"/>
      <c r="P39" s="249"/>
      <c r="Q39" s="249"/>
      <c r="R39" s="250"/>
      <c r="S39" s="40"/>
      <c r="T39" s="21">
        <f t="shared" si="0"/>
        <v>-1</v>
      </c>
      <c r="U39" s="21">
        <f t="shared" si="1"/>
        <v>1</v>
      </c>
      <c r="V39" s="21">
        <f t="shared" si="2"/>
        <v>-1</v>
      </c>
      <c r="X39" s="18"/>
      <c r="AA39" s="22" t="str">
        <f t="shared" si="7"/>
        <v/>
      </c>
      <c r="AB39" s="22" t="str">
        <f t="shared" si="8"/>
        <v/>
      </c>
    </row>
    <row r="40" spans="1:30" ht="15" thickBot="1" x14ac:dyDescent="0.45">
      <c r="A40" s="251" t="s">
        <v>136</v>
      </c>
      <c r="B40" s="252"/>
      <c r="C40" s="252"/>
      <c r="D40" s="252"/>
      <c r="E40" s="252"/>
      <c r="F40" s="252"/>
      <c r="G40" s="255" t="s">
        <v>124</v>
      </c>
      <c r="H40" s="256"/>
      <c r="I40" s="256"/>
      <c r="J40" s="256"/>
      <c r="K40" s="256"/>
      <c r="L40" s="257"/>
      <c r="M40" s="253" t="s">
        <v>135</v>
      </c>
      <c r="N40" s="252"/>
      <c r="O40" s="252"/>
      <c r="P40" s="252"/>
      <c r="Q40" s="252"/>
      <c r="R40" s="254"/>
    </row>
    <row r="41" spans="1:30" ht="15" customHeight="1" x14ac:dyDescent="0.4">
      <c r="A41" s="247" t="s">
        <v>113</v>
      </c>
      <c r="B41" s="247"/>
      <c r="C41" s="247"/>
      <c r="D41" s="247"/>
      <c r="E41" s="247"/>
      <c r="F41" s="247"/>
      <c r="G41" s="247"/>
      <c r="H41" s="247"/>
      <c r="I41" s="247"/>
      <c r="J41" s="247"/>
      <c r="K41" s="247"/>
      <c r="L41" s="247"/>
      <c r="M41" s="247"/>
      <c r="N41" s="247"/>
      <c r="O41" s="247"/>
      <c r="P41" s="247"/>
      <c r="Q41" s="247"/>
      <c r="R41" s="247"/>
      <c r="X41" s="18"/>
    </row>
    <row r="42" spans="1:30" x14ac:dyDescent="0.4">
      <c r="A42" s="102" t="s">
        <v>5</v>
      </c>
      <c r="B42" s="103"/>
      <c r="C42" s="103"/>
      <c r="D42" s="103"/>
      <c r="E42" s="103"/>
      <c r="F42" s="103"/>
      <c r="G42" s="103"/>
      <c r="H42" s="103"/>
      <c r="I42" s="103"/>
      <c r="J42" s="103"/>
      <c r="K42" s="104"/>
      <c r="Q42" s="32" t="s">
        <v>67</v>
      </c>
      <c r="R42" s="86" t="e">
        <f>V45</f>
        <v>#DIV/0!</v>
      </c>
      <c r="T42" s="29"/>
      <c r="U42" s="29"/>
      <c r="V42" s="47"/>
      <c r="W42" s="29"/>
      <c r="X42" s="29"/>
      <c r="Y42" s="29"/>
      <c r="Z42" s="29"/>
      <c r="AA42" s="29"/>
      <c r="AB42" s="29"/>
      <c r="AC42" s="29"/>
      <c r="AD42" s="30"/>
    </row>
    <row r="43" spans="1:30" x14ac:dyDescent="0.4">
      <c r="A43" s="105">
        <f>LS_1!H1</f>
        <v>0</v>
      </c>
      <c r="B43" s="106"/>
      <c r="C43" s="106"/>
      <c r="D43" s="106"/>
      <c r="E43" s="106"/>
      <c r="F43" s="106"/>
      <c r="G43" s="106"/>
      <c r="H43" s="106"/>
      <c r="I43" s="106"/>
      <c r="J43" s="106"/>
      <c r="K43" s="107"/>
      <c r="Q43" s="33" t="s">
        <v>68</v>
      </c>
      <c r="R43" s="87" t="e">
        <f>V46</f>
        <v>#DIV/0!</v>
      </c>
      <c r="T43" s="29"/>
      <c r="U43" s="29"/>
      <c r="V43" s="29"/>
      <c r="W43" s="29"/>
      <c r="X43" s="29"/>
      <c r="Y43" s="29"/>
      <c r="Z43" s="29"/>
      <c r="AA43" s="29"/>
      <c r="AB43" s="29"/>
      <c r="AC43" s="29"/>
      <c r="AD43" s="30"/>
    </row>
    <row r="44" spans="1:30" x14ac:dyDescent="0.4">
      <c r="A44" s="108"/>
      <c r="B44" s="109"/>
      <c r="C44" s="109"/>
      <c r="D44" s="109"/>
      <c r="E44" s="109"/>
      <c r="F44" s="109"/>
      <c r="G44" s="109"/>
      <c r="H44" s="109"/>
      <c r="I44" s="109"/>
      <c r="J44" s="109"/>
      <c r="K44" s="110"/>
      <c r="Q44" s="34" t="s">
        <v>69</v>
      </c>
      <c r="R44" s="88" t="e">
        <f>V47</f>
        <v>#DIV/0!</v>
      </c>
      <c r="T44" s="29"/>
      <c r="U44" s="29"/>
      <c r="V44" s="29"/>
      <c r="W44" s="29"/>
      <c r="X44" s="27" t="s">
        <v>114</v>
      </c>
      <c r="Y44" s="29"/>
      <c r="Z44" s="29"/>
      <c r="AA44" s="29"/>
      <c r="AB44" s="29"/>
      <c r="AC44" s="29"/>
      <c r="AD44" s="30"/>
    </row>
    <row r="45" spans="1:30" x14ac:dyDescent="0.4">
      <c r="A45" s="102" t="str">
        <f>CONCATENATE("Lernfeld ",$H$2," : ")</f>
        <v xml:space="preserve">Lernfeld 0 : </v>
      </c>
      <c r="B45" s="103"/>
      <c r="C45" s="103"/>
      <c r="D45" s="103"/>
      <c r="E45" s="103"/>
      <c r="F45" s="103"/>
      <c r="G45" s="103"/>
      <c r="H45" s="103"/>
      <c r="I45" s="103"/>
      <c r="J45" s="103"/>
      <c r="K45" s="104"/>
      <c r="R45" s="84"/>
      <c r="S45" s="27"/>
      <c r="T45" s="27"/>
      <c r="U45" s="27"/>
      <c r="V45" s="28" t="e">
        <f>AVERAGEIFS(Z54:Z62,Z54:Z62,"&gt;=0")</f>
        <v>#DIV/0!</v>
      </c>
      <c r="W45" s="27"/>
      <c r="X45" s="27"/>
      <c r="Y45" s="27"/>
      <c r="Z45" s="27"/>
      <c r="AA45" s="27"/>
      <c r="AB45" s="27"/>
      <c r="AC45" s="27"/>
    </row>
    <row r="46" spans="1:30" ht="15" customHeight="1" x14ac:dyDescent="0.4">
      <c r="A46" s="99">
        <f>$H$3</f>
        <v>0</v>
      </c>
      <c r="B46" s="100"/>
      <c r="C46" s="100"/>
      <c r="D46" s="100"/>
      <c r="E46" s="100"/>
      <c r="F46" s="100"/>
      <c r="G46" s="100"/>
      <c r="H46" s="100"/>
      <c r="I46" s="100"/>
      <c r="J46" s="100"/>
      <c r="K46" s="101"/>
      <c r="R46" s="84"/>
      <c r="S46" s="27"/>
      <c r="T46" s="27"/>
      <c r="U46" s="27"/>
      <c r="V46" s="28" t="e">
        <f>AVERAGEIFS(Z63:Z73,Z63:Z73,"&gt;=0")</f>
        <v>#DIV/0!</v>
      </c>
      <c r="W46" s="27"/>
      <c r="X46" s="27"/>
      <c r="Y46" s="27"/>
      <c r="Z46" s="27"/>
      <c r="AA46" s="27"/>
      <c r="AB46" s="27"/>
      <c r="AC46" s="27"/>
    </row>
    <row r="47" spans="1:30" x14ac:dyDescent="0.4">
      <c r="A47" s="108"/>
      <c r="B47" s="109"/>
      <c r="C47" s="109"/>
      <c r="D47" s="109"/>
      <c r="E47" s="109"/>
      <c r="F47" s="109"/>
      <c r="G47" s="109"/>
      <c r="H47" s="109"/>
      <c r="I47" s="109"/>
      <c r="J47" s="109"/>
      <c r="K47" s="110"/>
      <c r="R47" s="84"/>
      <c r="S47" s="27"/>
      <c r="T47" s="27"/>
      <c r="U47" s="27"/>
      <c r="V47" s="28" t="e">
        <f>AVERAGEIFS(Z74:Z82,Z74:Z82,"&gt;=0")</f>
        <v>#DIV/0!</v>
      </c>
      <c r="W47" s="27"/>
      <c r="X47" s="27"/>
      <c r="Y47" s="27"/>
      <c r="Z47" s="27"/>
      <c r="AA47" s="27"/>
      <c r="AB47" s="27"/>
      <c r="AC47" s="27"/>
    </row>
    <row r="48" spans="1:30" ht="15" customHeight="1" x14ac:dyDescent="0.4">
      <c r="A48" s="71"/>
      <c r="B48" s="71"/>
      <c r="C48" s="71"/>
      <c r="D48" s="71"/>
      <c r="E48" s="71"/>
      <c r="F48" s="71"/>
      <c r="G48" s="71"/>
      <c r="H48" s="42"/>
      <c r="I48" s="42"/>
      <c r="J48" s="42"/>
      <c r="K48" s="42"/>
      <c r="R48" s="84"/>
      <c r="S48" s="27"/>
      <c r="T48" s="27"/>
      <c r="U48" s="27"/>
      <c r="V48" s="27"/>
      <c r="W48" s="27"/>
      <c r="X48" s="27"/>
      <c r="Y48" s="27"/>
      <c r="Z48" s="27"/>
      <c r="AA48" s="27"/>
      <c r="AB48" s="27"/>
      <c r="AC48" s="27"/>
    </row>
    <row r="49" spans="1:30" ht="15" customHeight="1" x14ac:dyDescent="0.4">
      <c r="A49" s="72"/>
      <c r="B49" s="72"/>
      <c r="C49" s="72"/>
      <c r="D49" s="72"/>
      <c r="E49" s="72"/>
      <c r="F49" s="72"/>
      <c r="G49" s="73"/>
      <c r="I49" s="42"/>
      <c r="J49" s="42"/>
      <c r="K49" s="42"/>
      <c r="R49" s="84"/>
      <c r="S49" s="27"/>
      <c r="T49" s="27"/>
      <c r="U49" s="27"/>
      <c r="V49" s="27" t="s">
        <v>125</v>
      </c>
      <c r="W49" s="27">
        <v>1</v>
      </c>
      <c r="X49" s="27" t="s">
        <v>116</v>
      </c>
      <c r="Y49" s="27"/>
      <c r="Z49" s="27"/>
      <c r="AA49" s="27"/>
      <c r="AB49" s="27"/>
      <c r="AC49" s="27"/>
    </row>
    <row r="50" spans="1:30" x14ac:dyDescent="0.4">
      <c r="A50" s="72"/>
      <c r="B50" s="72"/>
      <c r="C50" s="72"/>
      <c r="D50" s="72"/>
      <c r="E50" s="72"/>
      <c r="F50" s="72"/>
      <c r="G50" s="71"/>
      <c r="I50" s="42"/>
      <c r="J50" s="42"/>
      <c r="K50" s="42"/>
      <c r="R50" s="84"/>
      <c r="S50" s="27"/>
      <c r="T50" s="27"/>
      <c r="U50" s="27"/>
      <c r="V50" s="27" t="s">
        <v>124</v>
      </c>
      <c r="W50" s="27">
        <v>2</v>
      </c>
      <c r="X50" s="27" t="s">
        <v>117</v>
      </c>
      <c r="Y50" s="27"/>
      <c r="Z50" s="27"/>
      <c r="AA50" s="27"/>
      <c r="AB50" s="27"/>
      <c r="AC50" s="27"/>
    </row>
    <row r="51" spans="1:30" x14ac:dyDescent="0.4">
      <c r="A51" s="74"/>
      <c r="B51" s="74"/>
      <c r="C51" s="75"/>
      <c r="D51" s="75"/>
      <c r="E51" s="75"/>
      <c r="F51" s="74"/>
      <c r="G51" s="76"/>
      <c r="I51" s="43"/>
      <c r="J51" s="43"/>
      <c r="K51" s="43"/>
      <c r="R51" s="84"/>
      <c r="V51" s="17" t="s">
        <v>123</v>
      </c>
      <c r="W51" s="17">
        <v>3</v>
      </c>
      <c r="X51" s="17" t="s">
        <v>118</v>
      </c>
    </row>
    <row r="52" spans="1:30" ht="15" thickBot="1" x14ac:dyDescent="0.45">
      <c r="R52" s="84"/>
    </row>
    <row r="53" spans="1:30" x14ac:dyDescent="0.4">
      <c r="A53" s="97" t="s">
        <v>73</v>
      </c>
      <c r="B53" s="98"/>
      <c r="C53" s="61" t="s">
        <v>74</v>
      </c>
      <c r="D53" s="58"/>
      <c r="E53" s="58"/>
      <c r="F53" s="58"/>
      <c r="G53" s="58"/>
      <c r="H53" s="60"/>
      <c r="I53" s="62"/>
      <c r="J53" s="260" t="str">
        <f>VLOOKUP(G40,V49:X51,3)</f>
        <v>Durchschnittlicher</v>
      </c>
      <c r="K53" s="260"/>
      <c r="L53" s="261"/>
      <c r="M53" s="63" t="s">
        <v>119</v>
      </c>
      <c r="N53" s="63"/>
      <c r="O53" s="63"/>
      <c r="P53" s="63"/>
      <c r="Q53" s="63"/>
      <c r="R53" s="85" t="s">
        <v>120</v>
      </c>
      <c r="T53" s="44" t="s">
        <v>82</v>
      </c>
      <c r="U53" s="44" t="s">
        <v>83</v>
      </c>
      <c r="V53" s="44" t="s">
        <v>84</v>
      </c>
      <c r="W53" s="44" t="s">
        <v>85</v>
      </c>
      <c r="X53" s="44" t="s">
        <v>86</v>
      </c>
      <c r="Y53" s="44" t="s">
        <v>87</v>
      </c>
      <c r="Z53" s="17" t="s">
        <v>89</v>
      </c>
      <c r="AA53" s="17">
        <f>VLOOKUP(G40,V49:X51,2)</f>
        <v>2</v>
      </c>
    </row>
    <row r="54" spans="1:30" x14ac:dyDescent="0.4">
      <c r="A54" s="146" t="s">
        <v>14</v>
      </c>
      <c r="B54" s="59" t="str">
        <f>B11</f>
        <v>MK1</v>
      </c>
      <c r="C54" s="134" t="str">
        <f>LS_1!C54</f>
        <v>Die SuS entwickeln Kriterien, um den Einfluss zeitgemäßer Hard- und/oder Software beurteilen zu können.</v>
      </c>
      <c r="D54" s="134"/>
      <c r="E54" s="134"/>
      <c r="F54" s="134"/>
      <c r="G54" s="134"/>
      <c r="H54" s="134"/>
      <c r="I54" s="134"/>
      <c r="J54" s="134"/>
      <c r="K54" s="134"/>
      <c r="L54" s="134"/>
      <c r="M54" s="134"/>
      <c r="N54" s="134"/>
      <c r="O54" s="134"/>
      <c r="P54" s="134"/>
      <c r="Q54" s="259"/>
      <c r="R54" s="89">
        <f t="shared" ref="R54:R81" si="9">Z54</f>
        <v>-1</v>
      </c>
      <c r="T54" s="45">
        <f>LS_1!R54</f>
        <v>-1</v>
      </c>
      <c r="U54" s="45">
        <f>LS_2!R54</f>
        <v>-1</v>
      </c>
      <c r="V54" s="45">
        <f>LS_3!R54</f>
        <v>-1</v>
      </c>
      <c r="W54" s="45">
        <f>LS_4!R54</f>
        <v>-1</v>
      </c>
      <c r="X54" s="45">
        <f>LS_5!R54</f>
        <v>-1</v>
      </c>
      <c r="Y54" s="45">
        <f>LS_6!R54</f>
        <v>-1</v>
      </c>
      <c r="Z54" s="46">
        <f>INDEX(AB54:AD54,1,$AA$53)</f>
        <v>-1</v>
      </c>
      <c r="AA54" s="17">
        <f>COUNTIF(T54:Y54,"&lt;0")</f>
        <v>6</v>
      </c>
      <c r="AB54" s="46">
        <f t="shared" ref="AB54:AB82" si="10">IF(AA54&lt;6,MIN(SUMIF(T54:Y54,"&gt;=0"),1),-1)</f>
        <v>-1</v>
      </c>
      <c r="AC54" s="46">
        <f t="shared" ref="AC54:AC82" si="11">IF(AA54&lt;6,AVERAGEIF(T54:Y54,"&gt;=0"),-1)</f>
        <v>-1</v>
      </c>
      <c r="AD54" s="46">
        <f>MAX(T54:Y54)</f>
        <v>-1</v>
      </c>
    </row>
    <row r="55" spans="1:30" x14ac:dyDescent="0.4">
      <c r="A55" s="147"/>
      <c r="B55" s="7" t="str">
        <f t="shared" ref="B55:B82" si="12">B12</f>
        <v>MK2</v>
      </c>
      <c r="C55" s="112" t="str">
        <f>LS_1!C55</f>
        <v>Die SuS reflektieren den Einfluss der genutzten Hard- und/oder Software auf ihre berufliche Tätigkeit.</v>
      </c>
      <c r="D55" s="112"/>
      <c r="E55" s="112"/>
      <c r="F55" s="112"/>
      <c r="G55" s="112"/>
      <c r="H55" s="112"/>
      <c r="I55" s="112"/>
      <c r="J55" s="112"/>
      <c r="K55" s="112"/>
      <c r="L55" s="112"/>
      <c r="M55" s="112"/>
      <c r="N55" s="112"/>
      <c r="O55" s="112"/>
      <c r="P55" s="112"/>
      <c r="Q55" s="258"/>
      <c r="R55" s="90">
        <f t="shared" si="9"/>
        <v>-1</v>
      </c>
      <c r="T55" s="45">
        <f>LS_1!R55</f>
        <v>-1</v>
      </c>
      <c r="U55" s="45">
        <f>LS_2!R55</f>
        <v>-1</v>
      </c>
      <c r="V55" s="45">
        <f>LS_3!R55</f>
        <v>-1</v>
      </c>
      <c r="W55" s="45">
        <f>LS_4!R55</f>
        <v>-1</v>
      </c>
      <c r="X55" s="45">
        <f>LS_5!R55</f>
        <v>-1</v>
      </c>
      <c r="Y55" s="45">
        <f>LS_6!R55</f>
        <v>-1</v>
      </c>
      <c r="Z55" s="46">
        <f t="shared" ref="Z55:Z82" si="13">INDEX(AB55:AD55,1,$AA$53)</f>
        <v>-1</v>
      </c>
      <c r="AA55" s="17">
        <f t="shared" ref="AA55:AA82" si="14">COUNTIF(T55:Y55,"&lt;0")</f>
        <v>6</v>
      </c>
      <c r="AB55" s="46">
        <f t="shared" si="10"/>
        <v>-1</v>
      </c>
      <c r="AC55" s="46">
        <f t="shared" si="11"/>
        <v>-1</v>
      </c>
      <c r="AD55" s="46">
        <f t="shared" ref="AD55:AD82" si="15">MAX(T55:Y55)</f>
        <v>-1</v>
      </c>
    </row>
    <row r="56" spans="1:30" x14ac:dyDescent="0.4">
      <c r="A56" s="147"/>
      <c r="B56" s="7" t="str">
        <f t="shared" si="12"/>
        <v>MK3</v>
      </c>
      <c r="C56" s="112" t="str">
        <f>LS_1!C56</f>
        <v>Die SuS reflektieren den gesellschaftlichen Einfluss der genutzten Hard- und/oder Software.</v>
      </c>
      <c r="D56" s="112"/>
      <c r="E56" s="112"/>
      <c r="F56" s="112"/>
      <c r="G56" s="112"/>
      <c r="H56" s="112"/>
      <c r="I56" s="112"/>
      <c r="J56" s="112"/>
      <c r="K56" s="112"/>
      <c r="L56" s="112"/>
      <c r="M56" s="112"/>
      <c r="N56" s="112"/>
      <c r="O56" s="112"/>
      <c r="P56" s="112"/>
      <c r="Q56" s="258"/>
      <c r="R56" s="90">
        <f t="shared" si="9"/>
        <v>-1</v>
      </c>
      <c r="T56" s="45">
        <f>LS_1!R56</f>
        <v>-1</v>
      </c>
      <c r="U56" s="45">
        <f>LS_2!R56</f>
        <v>-1</v>
      </c>
      <c r="V56" s="45">
        <f>LS_3!R56</f>
        <v>-1</v>
      </c>
      <c r="W56" s="45">
        <f>LS_4!R56</f>
        <v>-1</v>
      </c>
      <c r="X56" s="45">
        <f>LS_5!R56</f>
        <v>-1</v>
      </c>
      <c r="Y56" s="45">
        <f>LS_6!R56</f>
        <v>-1</v>
      </c>
      <c r="Z56" s="46">
        <f t="shared" si="13"/>
        <v>-1</v>
      </c>
      <c r="AA56" s="17">
        <f t="shared" si="14"/>
        <v>6</v>
      </c>
      <c r="AB56" s="46">
        <f t="shared" si="10"/>
        <v>-1</v>
      </c>
      <c r="AC56" s="46">
        <f t="shared" si="11"/>
        <v>-1</v>
      </c>
      <c r="AD56" s="46">
        <f t="shared" si="15"/>
        <v>-1</v>
      </c>
    </row>
    <row r="57" spans="1:30" x14ac:dyDescent="0.4">
      <c r="A57" s="147"/>
      <c r="B57" s="7" t="str">
        <f t="shared" si="12"/>
        <v>MK4</v>
      </c>
      <c r="C57" s="112" t="str">
        <f>LS_1!C57</f>
        <v>Die SuS reflektieren den Einfluss der genutzten Hard- und/oder Software auf ihre persönliche Lebenswelt.</v>
      </c>
      <c r="D57" s="112"/>
      <c r="E57" s="112"/>
      <c r="F57" s="112"/>
      <c r="G57" s="112"/>
      <c r="H57" s="112"/>
      <c r="I57" s="112"/>
      <c r="J57" s="112"/>
      <c r="K57" s="112"/>
      <c r="L57" s="112"/>
      <c r="M57" s="112"/>
      <c r="N57" s="112"/>
      <c r="O57" s="112"/>
      <c r="P57" s="112"/>
      <c r="Q57" s="258"/>
      <c r="R57" s="90">
        <f t="shared" si="9"/>
        <v>-1</v>
      </c>
      <c r="T57" s="45">
        <f>LS_1!R57</f>
        <v>-1</v>
      </c>
      <c r="U57" s="45">
        <f>LS_2!R57</f>
        <v>-1</v>
      </c>
      <c r="V57" s="45">
        <f>LS_3!R57</f>
        <v>-1</v>
      </c>
      <c r="W57" s="45">
        <f>LS_4!R57</f>
        <v>-1</v>
      </c>
      <c r="X57" s="45">
        <f>LS_5!R57</f>
        <v>-1</v>
      </c>
      <c r="Y57" s="45">
        <f>LS_6!R57</f>
        <v>-1</v>
      </c>
      <c r="Z57" s="46">
        <f t="shared" si="13"/>
        <v>-1</v>
      </c>
      <c r="AA57" s="17">
        <f t="shared" si="14"/>
        <v>6</v>
      </c>
      <c r="AB57" s="46">
        <f t="shared" si="10"/>
        <v>-1</v>
      </c>
      <c r="AC57" s="46">
        <f t="shared" si="11"/>
        <v>-1</v>
      </c>
      <c r="AD57" s="46">
        <f t="shared" si="15"/>
        <v>-1</v>
      </c>
    </row>
    <row r="58" spans="1:30" x14ac:dyDescent="0.4">
      <c r="A58" s="147"/>
      <c r="B58" s="7" t="str">
        <f t="shared" si="12"/>
        <v>MK5</v>
      </c>
      <c r="C58" s="112" t="str">
        <f>LS_1!C58</f>
        <v>Die SuS thematisieren technische Gefahren und Risiken der genutzten Hard- und/oder Software.</v>
      </c>
      <c r="D58" s="112"/>
      <c r="E58" s="112"/>
      <c r="F58" s="112"/>
      <c r="G58" s="112"/>
      <c r="H58" s="112"/>
      <c r="I58" s="112"/>
      <c r="J58" s="112"/>
      <c r="K58" s="112"/>
      <c r="L58" s="112"/>
      <c r="M58" s="112"/>
      <c r="N58" s="112"/>
      <c r="O58" s="112"/>
      <c r="P58" s="112"/>
      <c r="Q58" s="258"/>
      <c r="R58" s="90">
        <f t="shared" si="9"/>
        <v>-1</v>
      </c>
      <c r="T58" s="45">
        <f>LS_1!R58</f>
        <v>-1</v>
      </c>
      <c r="U58" s="45">
        <f>LS_2!R58</f>
        <v>-1</v>
      </c>
      <c r="V58" s="45">
        <f>LS_3!R58</f>
        <v>-1</v>
      </c>
      <c r="W58" s="45">
        <f>LS_4!R58</f>
        <v>-1</v>
      </c>
      <c r="X58" s="45">
        <f>LS_5!R58</f>
        <v>-1</v>
      </c>
      <c r="Y58" s="45">
        <f>LS_6!R58</f>
        <v>-1</v>
      </c>
      <c r="Z58" s="46">
        <f t="shared" si="13"/>
        <v>-1</v>
      </c>
      <c r="AA58" s="17">
        <f t="shared" si="14"/>
        <v>6</v>
      </c>
      <c r="AB58" s="46">
        <f t="shared" si="10"/>
        <v>-1</v>
      </c>
      <c r="AC58" s="46">
        <f t="shared" si="11"/>
        <v>-1</v>
      </c>
      <c r="AD58" s="46">
        <f t="shared" si="15"/>
        <v>-1</v>
      </c>
    </row>
    <row r="59" spans="1:30" x14ac:dyDescent="0.4">
      <c r="A59" s="147"/>
      <c r="B59" s="7" t="str">
        <f t="shared" si="12"/>
        <v>MK6</v>
      </c>
      <c r="C59" s="112" t="str">
        <f>LS_1!C59</f>
        <v>Die SuS bewerten den Einsatz digitaler Medien aus dem Berufsfeld.</v>
      </c>
      <c r="D59" s="112"/>
      <c r="E59" s="112"/>
      <c r="F59" s="112"/>
      <c r="G59" s="112"/>
      <c r="H59" s="112"/>
      <c r="I59" s="112"/>
      <c r="J59" s="112"/>
      <c r="K59" s="112"/>
      <c r="L59" s="112"/>
      <c r="M59" s="112"/>
      <c r="N59" s="112"/>
      <c r="O59" s="112"/>
      <c r="P59" s="112"/>
      <c r="Q59" s="258"/>
      <c r="R59" s="90">
        <f t="shared" si="9"/>
        <v>-1</v>
      </c>
      <c r="T59" s="45">
        <f>LS_1!R59</f>
        <v>-1</v>
      </c>
      <c r="U59" s="45">
        <f>LS_2!R59</f>
        <v>-1</v>
      </c>
      <c r="V59" s="45">
        <f>LS_3!R59</f>
        <v>-1</v>
      </c>
      <c r="W59" s="45">
        <f>LS_4!R59</f>
        <v>-1</v>
      </c>
      <c r="X59" s="45">
        <f>LS_5!R59</f>
        <v>-1</v>
      </c>
      <c r="Y59" s="45">
        <f>LS_6!R59</f>
        <v>-1</v>
      </c>
      <c r="Z59" s="46">
        <f t="shared" si="13"/>
        <v>-1</v>
      </c>
      <c r="AA59" s="17">
        <f t="shared" si="14"/>
        <v>6</v>
      </c>
      <c r="AB59" s="46">
        <f t="shared" si="10"/>
        <v>-1</v>
      </c>
      <c r="AC59" s="46">
        <f t="shared" si="11"/>
        <v>-1</v>
      </c>
      <c r="AD59" s="46">
        <f t="shared" si="15"/>
        <v>-1</v>
      </c>
    </row>
    <row r="60" spans="1:30" x14ac:dyDescent="0.4">
      <c r="A60" s="147"/>
      <c r="B60" s="7" t="str">
        <f t="shared" si="12"/>
        <v>MK7</v>
      </c>
      <c r="C60" s="112" t="str">
        <f>LS_1!C60</f>
        <v>Die SuS reflektieren den Einsatz digitaler Medien zur Lernortkooperation und in anderen kooperativen Settings.</v>
      </c>
      <c r="D60" s="112"/>
      <c r="E60" s="112"/>
      <c r="F60" s="112"/>
      <c r="G60" s="112"/>
      <c r="H60" s="112"/>
      <c r="I60" s="112"/>
      <c r="J60" s="112"/>
      <c r="K60" s="112"/>
      <c r="L60" s="112"/>
      <c r="M60" s="112"/>
      <c r="N60" s="112"/>
      <c r="O60" s="112"/>
      <c r="P60" s="112"/>
      <c r="Q60" s="258"/>
      <c r="R60" s="90">
        <f t="shared" si="9"/>
        <v>-1</v>
      </c>
      <c r="T60" s="45">
        <f>LS_1!R60</f>
        <v>-1</v>
      </c>
      <c r="U60" s="45">
        <f>LS_2!R60</f>
        <v>-1</v>
      </c>
      <c r="V60" s="45">
        <f>LS_3!R60</f>
        <v>-1</v>
      </c>
      <c r="W60" s="45">
        <f>LS_4!R60</f>
        <v>-1</v>
      </c>
      <c r="X60" s="45">
        <f>LS_5!R60</f>
        <v>-1</v>
      </c>
      <c r="Y60" s="45">
        <f>LS_6!R60</f>
        <v>-1</v>
      </c>
      <c r="Z60" s="46">
        <f t="shared" si="13"/>
        <v>-1</v>
      </c>
      <c r="AA60" s="17">
        <f t="shared" si="14"/>
        <v>6</v>
      </c>
      <c r="AB60" s="46">
        <f t="shared" si="10"/>
        <v>-1</v>
      </c>
      <c r="AC60" s="46">
        <f t="shared" si="11"/>
        <v>-1</v>
      </c>
      <c r="AD60" s="46">
        <f t="shared" si="15"/>
        <v>-1</v>
      </c>
    </row>
    <row r="61" spans="1:30" x14ac:dyDescent="0.4">
      <c r="A61" s="147"/>
      <c r="B61" s="7" t="str">
        <f t="shared" si="12"/>
        <v>MK8</v>
      </c>
      <c r="C61" s="112">
        <f>LS_1!C61</f>
        <v>0</v>
      </c>
      <c r="D61" s="112"/>
      <c r="E61" s="112"/>
      <c r="F61" s="112"/>
      <c r="G61" s="112"/>
      <c r="H61" s="112"/>
      <c r="I61" s="112"/>
      <c r="J61" s="112"/>
      <c r="K61" s="112"/>
      <c r="L61" s="112"/>
      <c r="M61" s="112"/>
      <c r="N61" s="112"/>
      <c r="O61" s="112"/>
      <c r="P61" s="112"/>
      <c r="Q61" s="258"/>
      <c r="R61" s="90">
        <f t="shared" si="9"/>
        <v>-1</v>
      </c>
      <c r="T61" s="45">
        <f>LS_1!R61</f>
        <v>-1</v>
      </c>
      <c r="U61" s="45">
        <f>LS_2!R61</f>
        <v>-1</v>
      </c>
      <c r="V61" s="45">
        <f>LS_3!R61</f>
        <v>-1</v>
      </c>
      <c r="W61" s="45">
        <f>LS_4!R61</f>
        <v>-1</v>
      </c>
      <c r="X61" s="45">
        <f>LS_5!R61</f>
        <v>-1</v>
      </c>
      <c r="Y61" s="45">
        <f>LS_6!R61</f>
        <v>-1</v>
      </c>
      <c r="Z61" s="46">
        <f t="shared" si="13"/>
        <v>-1</v>
      </c>
      <c r="AA61" s="17">
        <f t="shared" si="14"/>
        <v>6</v>
      </c>
      <c r="AB61" s="46">
        <f t="shared" si="10"/>
        <v>-1</v>
      </c>
      <c r="AC61" s="46">
        <f t="shared" si="11"/>
        <v>-1</v>
      </c>
      <c r="AD61" s="46">
        <f t="shared" si="15"/>
        <v>-1</v>
      </c>
    </row>
    <row r="62" spans="1:30" ht="15" thickBot="1" x14ac:dyDescent="0.45">
      <c r="A62" s="148"/>
      <c r="B62" s="8" t="str">
        <f t="shared" si="12"/>
        <v>MK9</v>
      </c>
      <c r="C62" s="127">
        <f>LS_1!C62</f>
        <v>0</v>
      </c>
      <c r="D62" s="127"/>
      <c r="E62" s="127"/>
      <c r="F62" s="127"/>
      <c r="G62" s="127"/>
      <c r="H62" s="127"/>
      <c r="I62" s="127"/>
      <c r="J62" s="127"/>
      <c r="K62" s="127"/>
      <c r="L62" s="127"/>
      <c r="M62" s="127"/>
      <c r="N62" s="127"/>
      <c r="O62" s="127"/>
      <c r="P62" s="127"/>
      <c r="Q62" s="262"/>
      <c r="R62" s="91">
        <f t="shared" si="9"/>
        <v>-1</v>
      </c>
      <c r="T62" s="45">
        <f>LS_1!R62</f>
        <v>-1</v>
      </c>
      <c r="U62" s="45">
        <f>LS_2!R62</f>
        <v>-1</v>
      </c>
      <c r="V62" s="45">
        <f>LS_3!R62</f>
        <v>-1</v>
      </c>
      <c r="W62" s="45">
        <f>LS_4!R62</f>
        <v>-1</v>
      </c>
      <c r="X62" s="45">
        <f>LS_5!R62</f>
        <v>-1</v>
      </c>
      <c r="Y62" s="45">
        <f>LS_6!R62</f>
        <v>-1</v>
      </c>
      <c r="Z62" s="46">
        <f t="shared" si="13"/>
        <v>-1</v>
      </c>
      <c r="AA62" s="17">
        <f t="shared" si="14"/>
        <v>6</v>
      </c>
      <c r="AB62" s="46">
        <f t="shared" si="10"/>
        <v>-1</v>
      </c>
      <c r="AC62" s="46">
        <f t="shared" si="11"/>
        <v>-1</v>
      </c>
      <c r="AD62" s="46">
        <f t="shared" si="15"/>
        <v>-1</v>
      </c>
    </row>
    <row r="63" spans="1:30" x14ac:dyDescent="0.4">
      <c r="A63" s="131" t="s">
        <v>15</v>
      </c>
      <c r="B63" s="6" t="str">
        <f t="shared" si="12"/>
        <v>AK1</v>
      </c>
      <c r="C63" s="111" t="str">
        <f>LS_1!C63</f>
        <v>Die SuS nutzen digitale Quellen zur Informationsbeschaffung.</v>
      </c>
      <c r="D63" s="111"/>
      <c r="E63" s="111"/>
      <c r="F63" s="111"/>
      <c r="G63" s="111"/>
      <c r="H63" s="111"/>
      <c r="I63" s="111"/>
      <c r="J63" s="111"/>
      <c r="K63" s="111"/>
      <c r="L63" s="111"/>
      <c r="M63" s="111"/>
      <c r="N63" s="111"/>
      <c r="O63" s="111"/>
      <c r="P63" s="111"/>
      <c r="Q63" s="263"/>
      <c r="R63" s="92">
        <f t="shared" si="9"/>
        <v>-1</v>
      </c>
      <c r="T63" s="45">
        <f>LS_1!R63</f>
        <v>-1</v>
      </c>
      <c r="U63" s="45">
        <f>LS_2!R63</f>
        <v>-1</v>
      </c>
      <c r="V63" s="45">
        <f>LS_3!R63</f>
        <v>-1</v>
      </c>
      <c r="W63" s="45">
        <f>LS_4!R63</f>
        <v>-1</v>
      </c>
      <c r="X63" s="45">
        <f>LS_5!R63</f>
        <v>-1</v>
      </c>
      <c r="Y63" s="45">
        <f>LS_6!R63</f>
        <v>-1</v>
      </c>
      <c r="Z63" s="46">
        <f t="shared" si="13"/>
        <v>-1</v>
      </c>
      <c r="AA63" s="17">
        <f t="shared" si="14"/>
        <v>6</v>
      </c>
      <c r="AB63" s="46">
        <f t="shared" si="10"/>
        <v>-1</v>
      </c>
      <c r="AC63" s="46">
        <f t="shared" si="11"/>
        <v>-1</v>
      </c>
      <c r="AD63" s="46">
        <f t="shared" si="15"/>
        <v>-1</v>
      </c>
    </row>
    <row r="64" spans="1:30" x14ac:dyDescent="0.4">
      <c r="A64" s="132"/>
      <c r="B64" s="7" t="str">
        <f t="shared" si="12"/>
        <v>AK2</v>
      </c>
      <c r="C64" s="112" t="str">
        <f>LS_1!C64</f>
        <v>Die SuS greifen auf digitale Ressourcen von Ausbildungsbeteiligten zu.</v>
      </c>
      <c r="D64" s="112"/>
      <c r="E64" s="112"/>
      <c r="F64" s="112"/>
      <c r="G64" s="112"/>
      <c r="H64" s="112"/>
      <c r="I64" s="112"/>
      <c r="J64" s="112"/>
      <c r="K64" s="112"/>
      <c r="L64" s="112"/>
      <c r="M64" s="112"/>
      <c r="N64" s="112"/>
      <c r="O64" s="112"/>
      <c r="P64" s="112"/>
      <c r="Q64" s="258"/>
      <c r="R64" s="90">
        <f t="shared" si="9"/>
        <v>-1</v>
      </c>
      <c r="T64" s="45">
        <f>LS_1!R64</f>
        <v>-1</v>
      </c>
      <c r="U64" s="45">
        <f>LS_2!R64</f>
        <v>-1</v>
      </c>
      <c r="V64" s="45">
        <f>LS_3!R64</f>
        <v>-1</v>
      </c>
      <c r="W64" s="45">
        <f>LS_4!R64</f>
        <v>-1</v>
      </c>
      <c r="X64" s="45">
        <f>LS_5!R64</f>
        <v>-1</v>
      </c>
      <c r="Y64" s="45">
        <f>LS_6!R64</f>
        <v>-1</v>
      </c>
      <c r="Z64" s="46">
        <f t="shared" si="13"/>
        <v>-1</v>
      </c>
      <c r="AA64" s="17">
        <f t="shared" si="14"/>
        <v>6</v>
      </c>
      <c r="AB64" s="46">
        <f t="shared" si="10"/>
        <v>-1</v>
      </c>
      <c r="AC64" s="46">
        <f t="shared" si="11"/>
        <v>-1</v>
      </c>
      <c r="AD64" s="46">
        <f t="shared" si="15"/>
        <v>-1</v>
      </c>
    </row>
    <row r="65" spans="1:30" x14ac:dyDescent="0.4">
      <c r="A65" s="132"/>
      <c r="B65" s="7" t="str">
        <f t="shared" si="12"/>
        <v>AK3</v>
      </c>
      <c r="C65" s="112" t="str">
        <f>LS_1!C65</f>
        <v>Die SuS verwenden zeitgemäße fachbereichsspezifische Software und Softwareumgebungen.</v>
      </c>
      <c r="D65" s="112"/>
      <c r="E65" s="112"/>
      <c r="F65" s="112"/>
      <c r="G65" s="112"/>
      <c r="H65" s="112"/>
      <c r="I65" s="112"/>
      <c r="J65" s="112"/>
      <c r="K65" s="112"/>
      <c r="L65" s="112"/>
      <c r="M65" s="112"/>
      <c r="N65" s="112"/>
      <c r="O65" s="112"/>
      <c r="P65" s="112"/>
      <c r="Q65" s="258"/>
      <c r="R65" s="90">
        <f t="shared" si="9"/>
        <v>-1</v>
      </c>
      <c r="T65" s="45">
        <f>LS_1!R65</f>
        <v>-1</v>
      </c>
      <c r="U65" s="45">
        <f>LS_2!R65</f>
        <v>-1</v>
      </c>
      <c r="V65" s="45">
        <f>LS_3!R65</f>
        <v>-1</v>
      </c>
      <c r="W65" s="45">
        <f>LS_4!R65</f>
        <v>-1</v>
      </c>
      <c r="X65" s="45">
        <f>LS_5!R65</f>
        <v>-1</v>
      </c>
      <c r="Y65" s="45">
        <f>LS_6!R65</f>
        <v>-1</v>
      </c>
      <c r="Z65" s="46">
        <f t="shared" si="13"/>
        <v>-1</v>
      </c>
      <c r="AA65" s="17">
        <f t="shared" si="14"/>
        <v>6</v>
      </c>
      <c r="AB65" s="46">
        <f t="shared" si="10"/>
        <v>-1</v>
      </c>
      <c r="AC65" s="46">
        <f t="shared" si="11"/>
        <v>-1</v>
      </c>
      <c r="AD65" s="46">
        <f t="shared" si="15"/>
        <v>-1</v>
      </c>
    </row>
    <row r="66" spans="1:30" x14ac:dyDescent="0.4">
      <c r="A66" s="132"/>
      <c r="B66" s="7" t="str">
        <f t="shared" si="12"/>
        <v>AK4</v>
      </c>
      <c r="C66" s="112" t="str">
        <f>LS_1!C66</f>
        <v>Die SuS erstellen Präsentationen, Kalkulationen und Dokumentationen in zeitgemäßen Softwareumgebungen.</v>
      </c>
      <c r="D66" s="112"/>
      <c r="E66" s="112"/>
      <c r="F66" s="112"/>
      <c r="G66" s="112"/>
      <c r="H66" s="112"/>
      <c r="I66" s="112"/>
      <c r="J66" s="112"/>
      <c r="K66" s="112"/>
      <c r="L66" s="112"/>
      <c r="M66" s="112"/>
      <c r="N66" s="112"/>
      <c r="O66" s="112"/>
      <c r="P66" s="112"/>
      <c r="Q66" s="258"/>
      <c r="R66" s="90">
        <f t="shared" si="9"/>
        <v>-1</v>
      </c>
      <c r="T66" s="45">
        <f>LS_1!R66</f>
        <v>-1</v>
      </c>
      <c r="U66" s="45">
        <f>LS_2!R66</f>
        <v>-1</v>
      </c>
      <c r="V66" s="45">
        <f>LS_3!R66</f>
        <v>-1</v>
      </c>
      <c r="W66" s="45">
        <f>LS_4!R66</f>
        <v>-1</v>
      </c>
      <c r="X66" s="45">
        <f>LS_5!R66</f>
        <v>-1</v>
      </c>
      <c r="Y66" s="45">
        <f>LS_6!R66</f>
        <v>-1</v>
      </c>
      <c r="Z66" s="46">
        <f t="shared" si="13"/>
        <v>-1</v>
      </c>
      <c r="AA66" s="17">
        <f t="shared" si="14"/>
        <v>6</v>
      </c>
      <c r="AB66" s="46">
        <f t="shared" si="10"/>
        <v>-1</v>
      </c>
      <c r="AC66" s="46">
        <f t="shared" si="11"/>
        <v>-1</v>
      </c>
      <c r="AD66" s="46">
        <f t="shared" si="15"/>
        <v>-1</v>
      </c>
    </row>
    <row r="67" spans="1:30" x14ac:dyDescent="0.4">
      <c r="A67" s="132"/>
      <c r="B67" s="7" t="str">
        <f t="shared" si="12"/>
        <v>AK5</v>
      </c>
      <c r="C67" s="112" t="str">
        <f>LS_1!C67</f>
        <v>Die SuS setzen berufs- bzw. fachbereichsspezifische Hardware ein.</v>
      </c>
      <c r="D67" s="112"/>
      <c r="E67" s="112"/>
      <c r="F67" s="112"/>
      <c r="G67" s="112"/>
      <c r="H67" s="112"/>
      <c r="I67" s="112"/>
      <c r="J67" s="112"/>
      <c r="K67" s="112"/>
      <c r="L67" s="112"/>
      <c r="M67" s="112"/>
      <c r="N67" s="112"/>
      <c r="O67" s="112"/>
      <c r="P67" s="112"/>
      <c r="Q67" s="258"/>
      <c r="R67" s="90">
        <f t="shared" si="9"/>
        <v>-1</v>
      </c>
      <c r="T67" s="45">
        <f>LS_1!R67</f>
        <v>-1</v>
      </c>
      <c r="U67" s="45">
        <f>LS_2!R67</f>
        <v>-1</v>
      </c>
      <c r="V67" s="45">
        <f>LS_3!R67</f>
        <v>-1</v>
      </c>
      <c r="W67" s="45">
        <f>LS_4!R67</f>
        <v>-1</v>
      </c>
      <c r="X67" s="45">
        <f>LS_5!R67</f>
        <v>-1</v>
      </c>
      <c r="Y67" s="45">
        <f>LS_6!R67</f>
        <v>-1</v>
      </c>
      <c r="Z67" s="46">
        <f t="shared" si="13"/>
        <v>-1</v>
      </c>
      <c r="AA67" s="17">
        <f t="shared" si="14"/>
        <v>6</v>
      </c>
      <c r="AB67" s="46">
        <f t="shared" si="10"/>
        <v>-1</v>
      </c>
      <c r="AC67" s="46">
        <f t="shared" si="11"/>
        <v>-1</v>
      </c>
      <c r="AD67" s="46">
        <f t="shared" si="15"/>
        <v>-1</v>
      </c>
    </row>
    <row r="68" spans="1:30" x14ac:dyDescent="0.4">
      <c r="A68" s="132"/>
      <c r="B68" s="7" t="str">
        <f t="shared" si="12"/>
        <v>AK6</v>
      </c>
      <c r="C68" s="112" t="str">
        <f>LS_1!C68</f>
        <v>Die SuS setzen zeitgemäße Hardware oder technologische Treiber ein.</v>
      </c>
      <c r="D68" s="112"/>
      <c r="E68" s="112"/>
      <c r="F68" s="112"/>
      <c r="G68" s="112"/>
      <c r="H68" s="112"/>
      <c r="I68" s="112"/>
      <c r="J68" s="112"/>
      <c r="K68" s="112"/>
      <c r="L68" s="112"/>
      <c r="M68" s="112"/>
      <c r="N68" s="112"/>
      <c r="O68" s="112"/>
      <c r="P68" s="112"/>
      <c r="Q68" s="258"/>
      <c r="R68" s="90">
        <f t="shared" si="9"/>
        <v>-1</v>
      </c>
      <c r="T68" s="45">
        <f>LS_1!R68</f>
        <v>-1</v>
      </c>
      <c r="U68" s="45">
        <f>LS_2!R68</f>
        <v>-1</v>
      </c>
      <c r="V68" s="45">
        <f>LS_3!R68</f>
        <v>-1</v>
      </c>
      <c r="W68" s="45">
        <f>LS_4!R68</f>
        <v>-1</v>
      </c>
      <c r="X68" s="45">
        <f>LS_5!R68</f>
        <v>-1</v>
      </c>
      <c r="Y68" s="45">
        <f>LS_6!R68</f>
        <v>-1</v>
      </c>
      <c r="Z68" s="46">
        <f t="shared" si="13"/>
        <v>-1</v>
      </c>
      <c r="AA68" s="17">
        <f t="shared" si="14"/>
        <v>6</v>
      </c>
      <c r="AB68" s="46">
        <f t="shared" si="10"/>
        <v>-1</v>
      </c>
      <c r="AC68" s="46">
        <f t="shared" si="11"/>
        <v>-1</v>
      </c>
      <c r="AD68" s="46">
        <f t="shared" si="15"/>
        <v>-1</v>
      </c>
    </row>
    <row r="69" spans="1:30" x14ac:dyDescent="0.4">
      <c r="A69" s="132"/>
      <c r="B69" s="7" t="str">
        <f t="shared" si="12"/>
        <v>AK7</v>
      </c>
      <c r="C69" s="112" t="str">
        <f>LS_1!C69</f>
        <v>Die SuS wandeln Daten in unterschiedliche digitale Formate um.</v>
      </c>
      <c r="D69" s="112"/>
      <c r="E69" s="112"/>
      <c r="F69" s="112"/>
      <c r="G69" s="112"/>
      <c r="H69" s="112"/>
      <c r="I69" s="112"/>
      <c r="J69" s="112"/>
      <c r="K69" s="112"/>
      <c r="L69" s="112"/>
      <c r="M69" s="112"/>
      <c r="N69" s="112"/>
      <c r="O69" s="112"/>
      <c r="P69" s="112"/>
      <c r="Q69" s="258"/>
      <c r="R69" s="90">
        <f t="shared" si="9"/>
        <v>-1</v>
      </c>
      <c r="T69" s="45">
        <f>LS_1!R69</f>
        <v>-1</v>
      </c>
      <c r="U69" s="45">
        <f>LS_2!R69</f>
        <v>-1</v>
      </c>
      <c r="V69" s="45">
        <f>LS_3!R69</f>
        <v>-1</v>
      </c>
      <c r="W69" s="45">
        <f>LS_4!R69</f>
        <v>-1</v>
      </c>
      <c r="X69" s="45">
        <f>LS_5!R69</f>
        <v>-1</v>
      </c>
      <c r="Y69" s="45">
        <f>LS_6!R69</f>
        <v>-1</v>
      </c>
      <c r="Z69" s="46">
        <f t="shared" si="13"/>
        <v>-1</v>
      </c>
      <c r="AA69" s="17">
        <f t="shared" si="14"/>
        <v>6</v>
      </c>
      <c r="AB69" s="46">
        <f t="shared" si="10"/>
        <v>-1</v>
      </c>
      <c r="AC69" s="46">
        <f t="shared" si="11"/>
        <v>-1</v>
      </c>
      <c r="AD69" s="46">
        <f t="shared" si="15"/>
        <v>-1</v>
      </c>
    </row>
    <row r="70" spans="1:30" x14ac:dyDescent="0.4">
      <c r="A70" s="132"/>
      <c r="B70" s="7" t="str">
        <f t="shared" si="12"/>
        <v>AK8</v>
      </c>
      <c r="C70" s="112" t="str">
        <f>LS_1!C70</f>
        <v xml:space="preserve">Die SuS gewährleisten den Datenaustausch zwischen unterschiedlichen Systemen. </v>
      </c>
      <c r="D70" s="112"/>
      <c r="E70" s="112"/>
      <c r="F70" s="112"/>
      <c r="G70" s="112"/>
      <c r="H70" s="112"/>
      <c r="I70" s="112"/>
      <c r="J70" s="112"/>
      <c r="K70" s="112"/>
      <c r="L70" s="112"/>
      <c r="M70" s="112"/>
      <c r="N70" s="112"/>
      <c r="O70" s="112"/>
      <c r="P70" s="112"/>
      <c r="Q70" s="258"/>
      <c r="R70" s="90">
        <f t="shared" si="9"/>
        <v>-1</v>
      </c>
      <c r="T70" s="45">
        <f>LS_1!R70</f>
        <v>-1</v>
      </c>
      <c r="U70" s="45">
        <f>LS_2!R70</f>
        <v>-1</v>
      </c>
      <c r="V70" s="45">
        <f>LS_3!R70</f>
        <v>-1</v>
      </c>
      <c r="W70" s="45">
        <f>LS_4!R70</f>
        <v>-1</v>
      </c>
      <c r="X70" s="45">
        <f>LS_5!R70</f>
        <v>-1</v>
      </c>
      <c r="Y70" s="45">
        <f>LS_6!R70</f>
        <v>-1</v>
      </c>
      <c r="Z70" s="46">
        <f t="shared" si="13"/>
        <v>-1</v>
      </c>
      <c r="AA70" s="17">
        <f t="shared" si="14"/>
        <v>6</v>
      </c>
      <c r="AB70" s="46">
        <f t="shared" si="10"/>
        <v>-1</v>
      </c>
      <c r="AC70" s="46">
        <f t="shared" si="11"/>
        <v>-1</v>
      </c>
      <c r="AD70" s="46">
        <f t="shared" si="15"/>
        <v>-1</v>
      </c>
    </row>
    <row r="71" spans="1:30" x14ac:dyDescent="0.4">
      <c r="A71" s="132"/>
      <c r="B71" s="7" t="str">
        <f t="shared" si="12"/>
        <v>AK9</v>
      </c>
      <c r="C71" s="112" t="str">
        <f>LS_1!C71</f>
        <v>Die SuS nutzen Groupware als kooperative Unterrichtsform.</v>
      </c>
      <c r="D71" s="112"/>
      <c r="E71" s="112"/>
      <c r="F71" s="112"/>
      <c r="G71" s="112"/>
      <c r="H71" s="112"/>
      <c r="I71" s="112"/>
      <c r="J71" s="112"/>
      <c r="K71" s="112"/>
      <c r="L71" s="112"/>
      <c r="M71" s="112"/>
      <c r="N71" s="112"/>
      <c r="O71" s="112"/>
      <c r="P71" s="112"/>
      <c r="Q71" s="258"/>
      <c r="R71" s="90">
        <f t="shared" si="9"/>
        <v>-1</v>
      </c>
      <c r="T71" s="45">
        <f>LS_1!R71</f>
        <v>-1</v>
      </c>
      <c r="U71" s="45">
        <f>LS_2!R71</f>
        <v>-1</v>
      </c>
      <c r="V71" s="45">
        <f>LS_3!R71</f>
        <v>-1</v>
      </c>
      <c r="W71" s="45">
        <f>LS_4!R71</f>
        <v>-1</v>
      </c>
      <c r="X71" s="45">
        <f>LS_5!R71</f>
        <v>-1</v>
      </c>
      <c r="Y71" s="45">
        <f>LS_6!R71</f>
        <v>-1</v>
      </c>
      <c r="Z71" s="46">
        <f t="shared" si="13"/>
        <v>-1</v>
      </c>
      <c r="AA71" s="17">
        <f t="shared" si="14"/>
        <v>6</v>
      </c>
      <c r="AB71" s="46">
        <f t="shared" si="10"/>
        <v>-1</v>
      </c>
      <c r="AC71" s="46">
        <f t="shared" si="11"/>
        <v>-1</v>
      </c>
      <c r="AD71" s="46">
        <f t="shared" si="15"/>
        <v>-1</v>
      </c>
    </row>
    <row r="72" spans="1:30" x14ac:dyDescent="0.4">
      <c r="A72" s="132"/>
      <c r="B72" s="7" t="str">
        <f t="shared" si="12"/>
        <v>AK10</v>
      </c>
      <c r="C72" s="112">
        <f>LS_1!C72</f>
        <v>0</v>
      </c>
      <c r="D72" s="112"/>
      <c r="E72" s="112"/>
      <c r="F72" s="112"/>
      <c r="G72" s="112"/>
      <c r="H72" s="112"/>
      <c r="I72" s="112"/>
      <c r="J72" s="112"/>
      <c r="K72" s="112"/>
      <c r="L72" s="112"/>
      <c r="M72" s="112"/>
      <c r="N72" s="112"/>
      <c r="O72" s="112"/>
      <c r="P72" s="112"/>
      <c r="Q72" s="258"/>
      <c r="R72" s="90">
        <f t="shared" si="9"/>
        <v>-1</v>
      </c>
      <c r="T72" s="45">
        <f>LS_1!R72</f>
        <v>-1</v>
      </c>
      <c r="U72" s="45">
        <f>LS_2!R72</f>
        <v>-1</v>
      </c>
      <c r="V72" s="45">
        <f>LS_3!R72</f>
        <v>-1</v>
      </c>
      <c r="W72" s="45">
        <f>LS_4!R72</f>
        <v>-1</v>
      </c>
      <c r="X72" s="45">
        <f>LS_5!R72</f>
        <v>-1</v>
      </c>
      <c r="Y72" s="45">
        <f>LS_6!R72</f>
        <v>-1</v>
      </c>
      <c r="Z72" s="46">
        <f t="shared" si="13"/>
        <v>-1</v>
      </c>
      <c r="AA72" s="17">
        <f t="shared" si="14"/>
        <v>6</v>
      </c>
      <c r="AB72" s="46">
        <f t="shared" si="10"/>
        <v>-1</v>
      </c>
      <c r="AC72" s="46">
        <f t="shared" si="11"/>
        <v>-1</v>
      </c>
      <c r="AD72" s="46">
        <f t="shared" si="15"/>
        <v>-1</v>
      </c>
    </row>
    <row r="73" spans="1:30" ht="15" thickBot="1" x14ac:dyDescent="0.45">
      <c r="A73" s="133"/>
      <c r="B73" s="8" t="str">
        <f t="shared" si="12"/>
        <v>AK11</v>
      </c>
      <c r="C73" s="127">
        <f>LS_1!C73</f>
        <v>0</v>
      </c>
      <c r="D73" s="127"/>
      <c r="E73" s="127"/>
      <c r="F73" s="127"/>
      <c r="G73" s="127"/>
      <c r="H73" s="127"/>
      <c r="I73" s="127"/>
      <c r="J73" s="127"/>
      <c r="K73" s="127"/>
      <c r="L73" s="127"/>
      <c r="M73" s="127"/>
      <c r="N73" s="127"/>
      <c r="O73" s="127"/>
      <c r="P73" s="127"/>
      <c r="Q73" s="262"/>
      <c r="R73" s="91">
        <f t="shared" si="9"/>
        <v>-1</v>
      </c>
      <c r="T73" s="45">
        <f>LS_1!R73</f>
        <v>-1</v>
      </c>
      <c r="U73" s="45">
        <f>LS_2!R73</f>
        <v>-1</v>
      </c>
      <c r="V73" s="45">
        <f>LS_3!R73</f>
        <v>-1</v>
      </c>
      <c r="W73" s="45">
        <f>LS_4!R73</f>
        <v>-1</v>
      </c>
      <c r="X73" s="45">
        <f>LS_5!R73</f>
        <v>-1</v>
      </c>
      <c r="Y73" s="45">
        <f>LS_6!R73</f>
        <v>-1</v>
      </c>
      <c r="Z73" s="46">
        <f t="shared" si="13"/>
        <v>-1</v>
      </c>
      <c r="AA73" s="17">
        <f t="shared" si="14"/>
        <v>6</v>
      </c>
      <c r="AB73" s="46">
        <f t="shared" si="10"/>
        <v>-1</v>
      </c>
      <c r="AC73" s="46">
        <f t="shared" si="11"/>
        <v>-1</v>
      </c>
      <c r="AD73" s="46">
        <f t="shared" si="15"/>
        <v>-1</v>
      </c>
    </row>
    <row r="74" spans="1:30" x14ac:dyDescent="0.4">
      <c r="A74" s="128" t="s">
        <v>16</v>
      </c>
      <c r="B74" s="6" t="str">
        <f t="shared" si="12"/>
        <v>IG1</v>
      </c>
      <c r="C74" s="111" t="str">
        <f>LS_1!C74</f>
        <v>Die SuS berücksichtigen die Anforderungen des Urheberrechts mit Lizenz- und Nutzungsrechten.</v>
      </c>
      <c r="D74" s="111"/>
      <c r="E74" s="111"/>
      <c r="F74" s="111"/>
      <c r="G74" s="111"/>
      <c r="H74" s="111"/>
      <c r="I74" s="111"/>
      <c r="J74" s="111"/>
      <c r="K74" s="111"/>
      <c r="L74" s="111"/>
      <c r="M74" s="111"/>
      <c r="N74" s="111"/>
      <c r="O74" s="111"/>
      <c r="P74" s="111"/>
      <c r="Q74" s="263"/>
      <c r="R74" s="92">
        <f t="shared" si="9"/>
        <v>-1</v>
      </c>
      <c r="T74" s="45">
        <f>LS_1!R74</f>
        <v>-1</v>
      </c>
      <c r="U74" s="45">
        <f>LS_2!R74</f>
        <v>-1</v>
      </c>
      <c r="V74" s="45">
        <f>LS_3!R74</f>
        <v>-1</v>
      </c>
      <c r="W74" s="45">
        <f>LS_4!R74</f>
        <v>-1</v>
      </c>
      <c r="X74" s="45">
        <f>LS_5!R74</f>
        <v>-1</v>
      </c>
      <c r="Y74" s="45">
        <f>LS_6!R74</f>
        <v>-1</v>
      </c>
      <c r="Z74" s="46">
        <f t="shared" si="13"/>
        <v>-1</v>
      </c>
      <c r="AA74" s="17">
        <f t="shared" si="14"/>
        <v>6</v>
      </c>
      <c r="AB74" s="46">
        <f t="shared" si="10"/>
        <v>-1</v>
      </c>
      <c r="AC74" s="46">
        <f t="shared" si="11"/>
        <v>-1</v>
      </c>
      <c r="AD74" s="46">
        <f t="shared" si="15"/>
        <v>-1</v>
      </c>
    </row>
    <row r="75" spans="1:30" x14ac:dyDescent="0.4">
      <c r="A75" s="129"/>
      <c r="B75" s="7" t="str">
        <f t="shared" si="12"/>
        <v>IG2</v>
      </c>
      <c r="C75" s="112" t="str">
        <f>LS_1!C75</f>
        <v>Die SuS setzen Anforderungen an Datensicherheit um.</v>
      </c>
      <c r="D75" s="112"/>
      <c r="E75" s="112"/>
      <c r="F75" s="112"/>
      <c r="G75" s="112"/>
      <c r="H75" s="112"/>
      <c r="I75" s="112"/>
      <c r="J75" s="112"/>
      <c r="K75" s="112"/>
      <c r="L75" s="112"/>
      <c r="M75" s="112"/>
      <c r="N75" s="112"/>
      <c r="O75" s="112"/>
      <c r="P75" s="112"/>
      <c r="Q75" s="258"/>
      <c r="R75" s="90">
        <f t="shared" si="9"/>
        <v>-1</v>
      </c>
      <c r="T75" s="45">
        <f>LS_1!R75</f>
        <v>-1</v>
      </c>
      <c r="U75" s="45">
        <f>LS_2!R75</f>
        <v>-1</v>
      </c>
      <c r="V75" s="45">
        <f>LS_3!R75</f>
        <v>-1</v>
      </c>
      <c r="W75" s="45">
        <f>LS_4!R75</f>
        <v>-1</v>
      </c>
      <c r="X75" s="45">
        <f>LS_5!R75</f>
        <v>-1</v>
      </c>
      <c r="Y75" s="45">
        <f>LS_6!R75</f>
        <v>-1</v>
      </c>
      <c r="Z75" s="46">
        <f t="shared" si="13"/>
        <v>-1</v>
      </c>
      <c r="AA75" s="17">
        <f t="shared" si="14"/>
        <v>6</v>
      </c>
      <c r="AB75" s="46">
        <f t="shared" si="10"/>
        <v>-1</v>
      </c>
      <c r="AC75" s="46">
        <f t="shared" si="11"/>
        <v>-1</v>
      </c>
      <c r="AD75" s="46">
        <f t="shared" si="15"/>
        <v>-1</v>
      </c>
    </row>
    <row r="76" spans="1:30" x14ac:dyDescent="0.4">
      <c r="A76" s="129"/>
      <c r="B76" s="7" t="str">
        <f t="shared" si="12"/>
        <v>IG3</v>
      </c>
      <c r="C76" s="112" t="str">
        <f>LS_1!C76</f>
        <v>Die SuS setzen Anforderungen des Datenschutzes um.</v>
      </c>
      <c r="D76" s="112"/>
      <c r="E76" s="112"/>
      <c r="F76" s="112"/>
      <c r="G76" s="112"/>
      <c r="H76" s="112"/>
      <c r="I76" s="112"/>
      <c r="J76" s="112"/>
      <c r="K76" s="112"/>
      <c r="L76" s="112"/>
      <c r="M76" s="112"/>
      <c r="N76" s="112"/>
      <c r="O76" s="112"/>
      <c r="P76" s="112"/>
      <c r="Q76" s="258"/>
      <c r="R76" s="90">
        <f t="shared" si="9"/>
        <v>-1</v>
      </c>
      <c r="T76" s="45">
        <f>LS_1!R76</f>
        <v>-1</v>
      </c>
      <c r="U76" s="45">
        <f>LS_2!R76</f>
        <v>-1</v>
      </c>
      <c r="V76" s="45">
        <f>LS_3!R76</f>
        <v>-1</v>
      </c>
      <c r="W76" s="45">
        <f>LS_4!R76</f>
        <v>-1</v>
      </c>
      <c r="X76" s="45">
        <f>LS_5!R76</f>
        <v>-1</v>
      </c>
      <c r="Y76" s="45">
        <f>LS_6!R76</f>
        <v>-1</v>
      </c>
      <c r="Z76" s="46">
        <f t="shared" si="13"/>
        <v>-1</v>
      </c>
      <c r="AA76" s="17">
        <f t="shared" si="14"/>
        <v>6</v>
      </c>
      <c r="AB76" s="46">
        <f t="shared" si="10"/>
        <v>-1</v>
      </c>
      <c r="AC76" s="46">
        <f t="shared" si="11"/>
        <v>-1</v>
      </c>
      <c r="AD76" s="46">
        <f t="shared" si="15"/>
        <v>-1</v>
      </c>
    </row>
    <row r="77" spans="1:30" x14ac:dyDescent="0.4">
      <c r="A77" s="129"/>
      <c r="B77" s="7" t="str">
        <f t="shared" si="12"/>
        <v>IG4</v>
      </c>
      <c r="C77" s="112" t="str">
        <f>LS_1!C77</f>
        <v>Die SuS setzen algorithmische Problemlösungsstrategien für das Verständnis von Softwareentwicklung ein.</v>
      </c>
      <c r="D77" s="112"/>
      <c r="E77" s="112"/>
      <c r="F77" s="112"/>
      <c r="G77" s="112"/>
      <c r="H77" s="112"/>
      <c r="I77" s="112"/>
      <c r="J77" s="112"/>
      <c r="K77" s="112"/>
      <c r="L77" s="112"/>
      <c r="M77" s="112"/>
      <c r="N77" s="112"/>
      <c r="O77" s="112"/>
      <c r="P77" s="112"/>
      <c r="Q77" s="258"/>
      <c r="R77" s="90">
        <f t="shared" si="9"/>
        <v>-1</v>
      </c>
      <c r="T77" s="45">
        <f>LS_1!R77</f>
        <v>-1</v>
      </c>
      <c r="U77" s="45">
        <f>LS_2!R77</f>
        <v>-1</v>
      </c>
      <c r="V77" s="45">
        <f>LS_3!R77</f>
        <v>-1</v>
      </c>
      <c r="W77" s="45">
        <f>LS_4!R77</f>
        <v>-1</v>
      </c>
      <c r="X77" s="45">
        <f>LS_5!R77</f>
        <v>-1</v>
      </c>
      <c r="Y77" s="45">
        <f>LS_6!R77</f>
        <v>-1</v>
      </c>
      <c r="Z77" s="46">
        <f t="shared" si="13"/>
        <v>-1</v>
      </c>
      <c r="AA77" s="17">
        <f t="shared" si="14"/>
        <v>6</v>
      </c>
      <c r="AB77" s="46">
        <f t="shared" si="10"/>
        <v>-1</v>
      </c>
      <c r="AC77" s="46">
        <f t="shared" si="11"/>
        <v>-1</v>
      </c>
      <c r="AD77" s="46">
        <f t="shared" si="15"/>
        <v>-1</v>
      </c>
    </row>
    <row r="78" spans="1:30" x14ac:dyDescent="0.4">
      <c r="A78" s="129"/>
      <c r="B78" s="7" t="str">
        <f t="shared" si="12"/>
        <v>IG5</v>
      </c>
      <c r="C78" s="112" t="str">
        <f>LS_1!C78</f>
        <v>Die SuS konfigurieren Hard- und/oder Software für Arbeits- und Geschäftsprozesse.</v>
      </c>
      <c r="D78" s="112"/>
      <c r="E78" s="112"/>
      <c r="F78" s="112"/>
      <c r="G78" s="112"/>
      <c r="H78" s="112"/>
      <c r="I78" s="112"/>
      <c r="J78" s="112"/>
      <c r="K78" s="112"/>
      <c r="L78" s="112"/>
      <c r="M78" s="112"/>
      <c r="N78" s="112"/>
      <c r="O78" s="112"/>
      <c r="P78" s="112"/>
      <c r="Q78" s="258"/>
      <c r="R78" s="90">
        <f t="shared" si="9"/>
        <v>-1</v>
      </c>
      <c r="T78" s="45">
        <f>LS_1!R78</f>
        <v>-1</v>
      </c>
      <c r="U78" s="45">
        <f>LS_2!R78</f>
        <v>-1</v>
      </c>
      <c r="V78" s="45">
        <f>LS_3!R78</f>
        <v>-1</v>
      </c>
      <c r="W78" s="45">
        <f>LS_4!R78</f>
        <v>-1</v>
      </c>
      <c r="X78" s="45">
        <f>LS_5!R78</f>
        <v>-1</v>
      </c>
      <c r="Y78" s="45">
        <f>LS_6!R78</f>
        <v>-1</v>
      </c>
      <c r="Z78" s="46">
        <f t="shared" si="13"/>
        <v>-1</v>
      </c>
      <c r="AA78" s="17">
        <f t="shared" si="14"/>
        <v>6</v>
      </c>
      <c r="AB78" s="46">
        <f t="shared" si="10"/>
        <v>-1</v>
      </c>
      <c r="AC78" s="46">
        <f t="shared" si="11"/>
        <v>-1</v>
      </c>
      <c r="AD78" s="46">
        <f t="shared" si="15"/>
        <v>-1</v>
      </c>
    </row>
    <row r="79" spans="1:30" x14ac:dyDescent="0.4">
      <c r="A79" s="129"/>
      <c r="B79" s="7" t="str">
        <f t="shared" si="12"/>
        <v>IG6</v>
      </c>
      <c r="C79" s="112" t="str">
        <f>LS_1!C79</f>
        <v>Die SuS nehmen individuelle Konfigurationen an Hard- und/oder Software vor.</v>
      </c>
      <c r="D79" s="112"/>
      <c r="E79" s="112"/>
      <c r="F79" s="112"/>
      <c r="G79" s="112"/>
      <c r="H79" s="112"/>
      <c r="I79" s="112"/>
      <c r="J79" s="112"/>
      <c r="K79" s="112"/>
      <c r="L79" s="112"/>
      <c r="M79" s="112"/>
      <c r="N79" s="112"/>
      <c r="O79" s="112"/>
      <c r="P79" s="112"/>
      <c r="Q79" s="258"/>
      <c r="R79" s="90">
        <f t="shared" si="9"/>
        <v>-1</v>
      </c>
      <c r="T79" s="45">
        <f>LS_1!R79</f>
        <v>-1</v>
      </c>
      <c r="U79" s="45">
        <f>LS_2!R79</f>
        <v>-1</v>
      </c>
      <c r="V79" s="45">
        <f>LS_3!R79</f>
        <v>-1</v>
      </c>
      <c r="W79" s="45">
        <f>LS_4!R79</f>
        <v>-1</v>
      </c>
      <c r="X79" s="45">
        <f>LS_5!R79</f>
        <v>-1</v>
      </c>
      <c r="Y79" s="45">
        <f>LS_6!R79</f>
        <v>-1</v>
      </c>
      <c r="Z79" s="46">
        <f t="shared" si="13"/>
        <v>-1</v>
      </c>
      <c r="AA79" s="17">
        <f t="shared" si="14"/>
        <v>6</v>
      </c>
      <c r="AB79" s="46">
        <f t="shared" si="10"/>
        <v>-1</v>
      </c>
      <c r="AC79" s="46">
        <f t="shared" si="11"/>
        <v>-1</v>
      </c>
      <c r="AD79" s="46">
        <f t="shared" si="15"/>
        <v>-1</v>
      </c>
    </row>
    <row r="80" spans="1:30" x14ac:dyDescent="0.4">
      <c r="A80" s="129"/>
      <c r="B80" s="7" t="str">
        <f t="shared" si="12"/>
        <v>IG7</v>
      </c>
      <c r="C80" s="112" t="str">
        <f>LS_1!C80</f>
        <v>Die SuS analysieren  Aufbau,  Kommunikation und Funktionsweise vernetzter Systeme.</v>
      </c>
      <c r="D80" s="112"/>
      <c r="E80" s="112"/>
      <c r="F80" s="112"/>
      <c r="G80" s="112"/>
      <c r="H80" s="112"/>
      <c r="I80" s="112"/>
      <c r="J80" s="112"/>
      <c r="K80" s="112"/>
      <c r="L80" s="112"/>
      <c r="M80" s="112"/>
      <c r="N80" s="112"/>
      <c r="O80" s="112"/>
      <c r="P80" s="112"/>
      <c r="Q80" s="258"/>
      <c r="R80" s="90">
        <f t="shared" si="9"/>
        <v>-1</v>
      </c>
      <c r="T80" s="45">
        <f>LS_1!R80</f>
        <v>-1</v>
      </c>
      <c r="U80" s="45">
        <f>LS_2!R80</f>
        <v>-1</v>
      </c>
      <c r="V80" s="45">
        <f>LS_3!R80</f>
        <v>-1</v>
      </c>
      <c r="W80" s="45">
        <f>LS_4!R80</f>
        <v>-1</v>
      </c>
      <c r="X80" s="45">
        <f>LS_5!R80</f>
        <v>-1</v>
      </c>
      <c r="Y80" s="45">
        <f>LS_6!R80</f>
        <v>-1</v>
      </c>
      <c r="Z80" s="46">
        <f t="shared" si="13"/>
        <v>-1</v>
      </c>
      <c r="AA80" s="17">
        <f t="shared" si="14"/>
        <v>6</v>
      </c>
      <c r="AB80" s="46">
        <f t="shared" si="10"/>
        <v>-1</v>
      </c>
      <c r="AC80" s="46">
        <f t="shared" si="11"/>
        <v>-1</v>
      </c>
      <c r="AD80" s="46">
        <f t="shared" si="15"/>
        <v>-1</v>
      </c>
    </row>
    <row r="81" spans="1:30" x14ac:dyDescent="0.4">
      <c r="A81" s="129"/>
      <c r="B81" s="7" t="str">
        <f t="shared" si="12"/>
        <v>IG8</v>
      </c>
      <c r="C81" s="112">
        <f>LS_1!C81</f>
        <v>0</v>
      </c>
      <c r="D81" s="112"/>
      <c r="E81" s="112"/>
      <c r="F81" s="112"/>
      <c r="G81" s="112"/>
      <c r="H81" s="112"/>
      <c r="I81" s="112"/>
      <c r="J81" s="112"/>
      <c r="K81" s="112"/>
      <c r="L81" s="112"/>
      <c r="M81" s="112"/>
      <c r="N81" s="112"/>
      <c r="O81" s="112"/>
      <c r="P81" s="112"/>
      <c r="Q81" s="258"/>
      <c r="R81" s="90">
        <f t="shared" si="9"/>
        <v>-1</v>
      </c>
      <c r="T81" s="45">
        <f>LS_1!R81</f>
        <v>-1</v>
      </c>
      <c r="U81" s="45">
        <f>LS_2!R81</f>
        <v>-1</v>
      </c>
      <c r="V81" s="45">
        <f>LS_3!R81</f>
        <v>-1</v>
      </c>
      <c r="W81" s="45">
        <f>LS_4!R81</f>
        <v>-1</v>
      </c>
      <c r="X81" s="45">
        <f>LS_5!R81</f>
        <v>-1</v>
      </c>
      <c r="Y81" s="45">
        <f>LS_6!R81</f>
        <v>-1</v>
      </c>
      <c r="Z81" s="46">
        <f t="shared" si="13"/>
        <v>-1</v>
      </c>
      <c r="AA81" s="17">
        <f t="shared" si="14"/>
        <v>6</v>
      </c>
      <c r="AB81" s="46">
        <f t="shared" si="10"/>
        <v>-1</v>
      </c>
      <c r="AC81" s="46">
        <f t="shared" si="11"/>
        <v>-1</v>
      </c>
      <c r="AD81" s="46">
        <f t="shared" si="15"/>
        <v>-1</v>
      </c>
    </row>
    <row r="82" spans="1:30" ht="15" thickBot="1" x14ac:dyDescent="0.45">
      <c r="A82" s="130"/>
      <c r="B82" s="8" t="str">
        <f t="shared" si="12"/>
        <v>IG9</v>
      </c>
      <c r="C82" s="127">
        <f>LS_1!C82</f>
        <v>0</v>
      </c>
      <c r="D82" s="127"/>
      <c r="E82" s="127"/>
      <c r="F82" s="127"/>
      <c r="G82" s="127"/>
      <c r="H82" s="127"/>
      <c r="I82" s="127"/>
      <c r="J82" s="127"/>
      <c r="K82" s="127"/>
      <c r="L82" s="127"/>
      <c r="M82" s="127"/>
      <c r="N82" s="127"/>
      <c r="O82" s="127"/>
      <c r="P82" s="127"/>
      <c r="Q82" s="127"/>
      <c r="R82" s="91">
        <f>Z82</f>
        <v>-1</v>
      </c>
      <c r="T82" s="45">
        <f>LS_1!R82</f>
        <v>-1</v>
      </c>
      <c r="U82" s="45">
        <f>LS_2!R82</f>
        <v>-1</v>
      </c>
      <c r="V82" s="45">
        <f>LS_3!R82</f>
        <v>-1</v>
      </c>
      <c r="W82" s="45">
        <f>LS_4!R82</f>
        <v>-1</v>
      </c>
      <c r="X82" s="45">
        <f>LS_5!R82</f>
        <v>-1</v>
      </c>
      <c r="Y82" s="45">
        <f>LS_6!R82</f>
        <v>-1</v>
      </c>
      <c r="Z82" s="46">
        <f t="shared" si="13"/>
        <v>-1</v>
      </c>
      <c r="AA82" s="17">
        <f t="shared" si="14"/>
        <v>6</v>
      </c>
      <c r="AB82" s="46">
        <f t="shared" si="10"/>
        <v>-1</v>
      </c>
      <c r="AC82" s="46">
        <f t="shared" si="11"/>
        <v>-1</v>
      </c>
      <c r="AD82" s="46">
        <f t="shared" si="15"/>
        <v>-1</v>
      </c>
    </row>
    <row r="83" spans="1:30" ht="12" customHeight="1" thickBot="1" x14ac:dyDescent="0.45"/>
    <row r="84" spans="1:30" ht="15" hidden="1" thickBot="1" x14ac:dyDescent="0.45"/>
    <row r="85" spans="1:30" ht="15" thickBot="1" x14ac:dyDescent="0.45">
      <c r="C85" s="218" t="s">
        <v>139</v>
      </c>
      <c r="D85" s="219"/>
      <c r="E85" s="219"/>
      <c r="F85" s="219"/>
      <c r="G85" s="219"/>
      <c r="H85" s="219"/>
      <c r="I85" s="219"/>
      <c r="J85" s="219"/>
      <c r="K85" s="219"/>
      <c r="L85" s="219"/>
      <c r="M85" s="219"/>
      <c r="N85" s="219"/>
      <c r="O85" s="219"/>
      <c r="P85" s="219"/>
      <c r="Q85" s="219"/>
      <c r="R85" s="220"/>
    </row>
    <row r="86" spans="1:30" ht="15" thickBot="1" x14ac:dyDescent="0.45">
      <c r="A86" s="221" t="str">
        <f>CONCATENATE("LS ",$H$2,".1")</f>
        <v>LS 0.1</v>
      </c>
      <c r="B86" s="222"/>
      <c r="C86" s="223">
        <f>LS_1!H4</f>
        <v>0</v>
      </c>
      <c r="D86" s="224"/>
      <c r="E86" s="224"/>
      <c r="F86" s="224"/>
      <c r="G86" s="224"/>
      <c r="H86" s="224"/>
      <c r="I86" s="224"/>
      <c r="J86" s="224"/>
      <c r="K86" s="224"/>
      <c r="L86" s="224"/>
      <c r="M86" s="224"/>
      <c r="N86" s="224"/>
      <c r="O86" s="224"/>
      <c r="P86" s="224"/>
      <c r="Q86" s="224"/>
      <c r="R86" s="225"/>
    </row>
    <row r="87" spans="1:30" ht="15" thickBot="1" x14ac:dyDescent="0.45">
      <c r="A87" s="221" t="str">
        <f>CONCATENATE("LS ",$H$2,".2")</f>
        <v>LS 0.2</v>
      </c>
      <c r="B87" s="222"/>
      <c r="C87" s="226">
        <f>LS_2!H4</f>
        <v>0</v>
      </c>
      <c r="D87" s="227"/>
      <c r="E87" s="227"/>
      <c r="F87" s="227"/>
      <c r="G87" s="227"/>
      <c r="H87" s="227"/>
      <c r="I87" s="227"/>
      <c r="J87" s="227"/>
      <c r="K87" s="227"/>
      <c r="L87" s="227"/>
      <c r="M87" s="227"/>
      <c r="N87" s="227"/>
      <c r="O87" s="227"/>
      <c r="P87" s="227"/>
      <c r="Q87" s="227"/>
      <c r="R87" s="228"/>
    </row>
    <row r="88" spans="1:30" ht="15" thickBot="1" x14ac:dyDescent="0.45">
      <c r="A88" s="221" t="str">
        <f>CONCATENATE("LS ",$H$2,".3")</f>
        <v>LS 0.3</v>
      </c>
      <c r="B88" s="222"/>
      <c r="C88" s="226" t="str">
        <f>LS_3!H4</f>
        <v>-</v>
      </c>
      <c r="D88" s="227"/>
      <c r="E88" s="227"/>
      <c r="F88" s="227"/>
      <c r="G88" s="227"/>
      <c r="H88" s="227"/>
      <c r="I88" s="227"/>
      <c r="J88" s="227"/>
      <c r="K88" s="227"/>
      <c r="L88" s="227"/>
      <c r="M88" s="227"/>
      <c r="N88" s="227"/>
      <c r="O88" s="227"/>
      <c r="P88" s="227"/>
      <c r="Q88" s="227"/>
      <c r="R88" s="228"/>
    </row>
    <row r="89" spans="1:30" ht="15" thickBot="1" x14ac:dyDescent="0.45">
      <c r="A89" s="221" t="str">
        <f>CONCATENATE("LS ",$H$2,".4")</f>
        <v>LS 0.4</v>
      </c>
      <c r="B89" s="222"/>
      <c r="C89" s="226" t="str">
        <f>LS_4!H4</f>
        <v>-</v>
      </c>
      <c r="D89" s="227"/>
      <c r="E89" s="227"/>
      <c r="F89" s="227"/>
      <c r="G89" s="227"/>
      <c r="H89" s="227"/>
      <c r="I89" s="227"/>
      <c r="J89" s="227"/>
      <c r="K89" s="227"/>
      <c r="L89" s="227"/>
      <c r="M89" s="227"/>
      <c r="N89" s="227"/>
      <c r="O89" s="227"/>
      <c r="P89" s="227"/>
      <c r="Q89" s="227"/>
      <c r="R89" s="228"/>
    </row>
    <row r="90" spans="1:30" ht="15" thickBot="1" x14ac:dyDescent="0.45">
      <c r="A90" s="221" t="str">
        <f>CONCATENATE("LS ",$H$2,".5")</f>
        <v>LS 0.5</v>
      </c>
      <c r="B90" s="222"/>
      <c r="C90" s="226" t="str">
        <f>LS_5!H4</f>
        <v>-</v>
      </c>
      <c r="D90" s="227"/>
      <c r="E90" s="227"/>
      <c r="F90" s="227"/>
      <c r="G90" s="227"/>
      <c r="H90" s="227"/>
      <c r="I90" s="227"/>
      <c r="J90" s="227"/>
      <c r="K90" s="227"/>
      <c r="L90" s="227"/>
      <c r="M90" s="227"/>
      <c r="N90" s="227"/>
      <c r="O90" s="227"/>
      <c r="P90" s="227"/>
      <c r="Q90" s="227"/>
      <c r="R90" s="228"/>
    </row>
    <row r="91" spans="1:30" ht="15" thickBot="1" x14ac:dyDescent="0.45">
      <c r="A91" s="221" t="str">
        <f>CONCATENATE("LS ",$H$2,".6")</f>
        <v>LS 0.6</v>
      </c>
      <c r="B91" s="222"/>
      <c r="C91" s="229" t="str">
        <f>LS_6!H4</f>
        <v>-</v>
      </c>
      <c r="D91" s="230"/>
      <c r="E91" s="230"/>
      <c r="F91" s="230"/>
      <c r="G91" s="230"/>
      <c r="H91" s="230"/>
      <c r="I91" s="230"/>
      <c r="J91" s="230"/>
      <c r="K91" s="230"/>
      <c r="L91" s="230"/>
      <c r="M91" s="230"/>
      <c r="N91" s="230"/>
      <c r="O91" s="230"/>
      <c r="P91" s="230"/>
      <c r="Q91" s="230"/>
      <c r="R91" s="231"/>
    </row>
    <row r="92" spans="1:30" x14ac:dyDescent="0.4">
      <c r="R92" s="16" t="str">
        <f ca="1">MID(CELL("Dateiname"),SEARCH("[",CELL("Dateiname"))+1,SEARCH("]",CELL("Dateiname"))-SEARCH("[",CELL("Dateiname"))-1)</f>
        <v>Tool_Ver_J final.xlsx</v>
      </c>
    </row>
  </sheetData>
  <mergeCells count="161">
    <mergeCell ref="C73:Q73"/>
    <mergeCell ref="A74:A82"/>
    <mergeCell ref="C74:Q74"/>
    <mergeCell ref="C75:Q75"/>
    <mergeCell ref="C76:Q76"/>
    <mergeCell ref="C77:Q77"/>
    <mergeCell ref="C60:Q60"/>
    <mergeCell ref="C61:Q61"/>
    <mergeCell ref="C62:Q62"/>
    <mergeCell ref="A63:A73"/>
    <mergeCell ref="C63:Q63"/>
    <mergeCell ref="C64:Q64"/>
    <mergeCell ref="C65:Q65"/>
    <mergeCell ref="C66:Q66"/>
    <mergeCell ref="C67:Q67"/>
    <mergeCell ref="C68:Q68"/>
    <mergeCell ref="C78:Q78"/>
    <mergeCell ref="C79:Q79"/>
    <mergeCell ref="C80:Q80"/>
    <mergeCell ref="C81:Q81"/>
    <mergeCell ref="C82:Q82"/>
    <mergeCell ref="C69:Q69"/>
    <mergeCell ref="C70:Q70"/>
    <mergeCell ref="C71:Q71"/>
    <mergeCell ref="C72:Q72"/>
    <mergeCell ref="A46:K47"/>
    <mergeCell ref="A53:B53"/>
    <mergeCell ref="A54:A62"/>
    <mergeCell ref="C54:Q54"/>
    <mergeCell ref="C55:Q55"/>
    <mergeCell ref="C56:Q56"/>
    <mergeCell ref="C57:Q57"/>
    <mergeCell ref="C58:Q58"/>
    <mergeCell ref="C59:Q59"/>
    <mergeCell ref="J53:L53"/>
    <mergeCell ref="A41:R41"/>
    <mergeCell ref="O39:R39"/>
    <mergeCell ref="A42:K42"/>
    <mergeCell ref="A43:K44"/>
    <mergeCell ref="A45:K45"/>
    <mergeCell ref="C37:L37"/>
    <mergeCell ref="M37:N37"/>
    <mergeCell ref="O37:R37"/>
    <mergeCell ref="C38:L38"/>
    <mergeCell ref="M38:N38"/>
    <mergeCell ref="O38:R38"/>
    <mergeCell ref="A40:F40"/>
    <mergeCell ref="M40:R40"/>
    <mergeCell ref="G40:L40"/>
    <mergeCell ref="C30:L30"/>
    <mergeCell ref="M30:N30"/>
    <mergeCell ref="O30:R30"/>
    <mergeCell ref="A31:A39"/>
    <mergeCell ref="C31:L31"/>
    <mergeCell ref="M31:N31"/>
    <mergeCell ref="O31:R31"/>
    <mergeCell ref="C32:L32"/>
    <mergeCell ref="M32:N32"/>
    <mergeCell ref="O32:R32"/>
    <mergeCell ref="C35:L35"/>
    <mergeCell ref="M35:N35"/>
    <mergeCell ref="O35:R35"/>
    <mergeCell ref="C36:L36"/>
    <mergeCell ref="M36:N36"/>
    <mergeCell ref="O36:R36"/>
    <mergeCell ref="C33:L33"/>
    <mergeCell ref="M33:N33"/>
    <mergeCell ref="O33:R33"/>
    <mergeCell ref="C34:L34"/>
    <mergeCell ref="M34:N34"/>
    <mergeCell ref="O34:R34"/>
    <mergeCell ref="C39:L39"/>
    <mergeCell ref="M39:N39"/>
    <mergeCell ref="M28:N28"/>
    <mergeCell ref="O28:R28"/>
    <mergeCell ref="C29:L29"/>
    <mergeCell ref="M29:N29"/>
    <mergeCell ref="O29:R29"/>
    <mergeCell ref="C26:L26"/>
    <mergeCell ref="M26:N26"/>
    <mergeCell ref="O26:R26"/>
    <mergeCell ref="C27:L27"/>
    <mergeCell ref="M27:N27"/>
    <mergeCell ref="O27:R27"/>
    <mergeCell ref="C19:L19"/>
    <mergeCell ref="M19:N19"/>
    <mergeCell ref="O19:R19"/>
    <mergeCell ref="A20:A30"/>
    <mergeCell ref="C20:L20"/>
    <mergeCell ref="M20:N20"/>
    <mergeCell ref="O20:R20"/>
    <mergeCell ref="C21:L21"/>
    <mergeCell ref="M21:N21"/>
    <mergeCell ref="O21:R21"/>
    <mergeCell ref="A11:A19"/>
    <mergeCell ref="C24:L24"/>
    <mergeCell ref="M24:N24"/>
    <mergeCell ref="O24:R24"/>
    <mergeCell ref="C25:L25"/>
    <mergeCell ref="M25:N25"/>
    <mergeCell ref="O25:R25"/>
    <mergeCell ref="C22:L22"/>
    <mergeCell ref="M22:N22"/>
    <mergeCell ref="O22:R22"/>
    <mergeCell ref="C23:L23"/>
    <mergeCell ref="M23:N23"/>
    <mergeCell ref="O23:R23"/>
    <mergeCell ref="C28:L28"/>
    <mergeCell ref="C17:L17"/>
    <mergeCell ref="M17:N17"/>
    <mergeCell ref="O17:R17"/>
    <mergeCell ref="C18:L18"/>
    <mergeCell ref="M18:N18"/>
    <mergeCell ref="O18:R18"/>
    <mergeCell ref="C15:L15"/>
    <mergeCell ref="M15:N15"/>
    <mergeCell ref="O15:R15"/>
    <mergeCell ref="C16:L16"/>
    <mergeCell ref="M16:N16"/>
    <mergeCell ref="O16:R16"/>
    <mergeCell ref="C13:L13"/>
    <mergeCell ref="M13:N13"/>
    <mergeCell ref="O13:R13"/>
    <mergeCell ref="C14:L14"/>
    <mergeCell ref="M14:N14"/>
    <mergeCell ref="O14:R14"/>
    <mergeCell ref="B10:L10"/>
    <mergeCell ref="M10:N10"/>
    <mergeCell ref="O10:R10"/>
    <mergeCell ref="C11:L11"/>
    <mergeCell ref="M11:N11"/>
    <mergeCell ref="O11:R11"/>
    <mergeCell ref="C12:L12"/>
    <mergeCell ref="M12:N12"/>
    <mergeCell ref="O12:R12"/>
    <mergeCell ref="A4:G4"/>
    <mergeCell ref="H4:R4"/>
    <mergeCell ref="A5:G5"/>
    <mergeCell ref="H5:J5"/>
    <mergeCell ref="K5:M5"/>
    <mergeCell ref="N5:R5"/>
    <mergeCell ref="A1:G1"/>
    <mergeCell ref="H1:R1"/>
    <mergeCell ref="A2:G2"/>
    <mergeCell ref="I2:O2"/>
    <mergeCell ref="Q2:R2"/>
    <mergeCell ref="A3:G3"/>
    <mergeCell ref="H3:R3"/>
    <mergeCell ref="C85:R85"/>
    <mergeCell ref="A86:B86"/>
    <mergeCell ref="A87:B87"/>
    <mergeCell ref="A88:B88"/>
    <mergeCell ref="A89:B89"/>
    <mergeCell ref="A90:B90"/>
    <mergeCell ref="A91:B91"/>
    <mergeCell ref="C86:R86"/>
    <mergeCell ref="C87:R87"/>
    <mergeCell ref="C88:R88"/>
    <mergeCell ref="C89:R89"/>
    <mergeCell ref="C90:R90"/>
    <mergeCell ref="C91:R91"/>
  </mergeCells>
  <conditionalFormatting sqref="R55:R62">
    <cfRule type="colorScale" priority="6">
      <colorScale>
        <cfvo type="num" val="0"/>
        <cfvo type="num" val="1"/>
        <color theme="0"/>
        <color theme="7" tint="0.39997558519241921"/>
      </colorScale>
    </cfRule>
  </conditionalFormatting>
  <conditionalFormatting sqref="R63:R73">
    <cfRule type="colorScale" priority="5">
      <colorScale>
        <cfvo type="num" val="0"/>
        <cfvo type="num" val="1"/>
        <color theme="0"/>
        <color theme="4" tint="-0.249977111117893"/>
      </colorScale>
    </cfRule>
  </conditionalFormatting>
  <conditionalFormatting sqref="R74:R82 R92">
    <cfRule type="colorScale" priority="4">
      <colorScale>
        <cfvo type="num" val="0"/>
        <cfvo type="num" val="1"/>
        <color theme="0"/>
        <color theme="9"/>
      </colorScale>
    </cfRule>
  </conditionalFormatting>
  <conditionalFormatting sqref="R55:R82 R92">
    <cfRule type="cellIs" dxfId="2" priority="3" operator="lessThan">
      <formula>0</formula>
    </cfRule>
  </conditionalFormatting>
  <conditionalFormatting sqref="B54:Q82">
    <cfRule type="cellIs" dxfId="1" priority="2" operator="equal">
      <formula>0</formula>
    </cfRule>
  </conditionalFormatting>
  <conditionalFormatting sqref="C18:L19 C29:L30 C38:L39">
    <cfRule type="cellIs" dxfId="0" priority="1" operator="equal">
      <formula>0</formula>
    </cfRule>
  </conditionalFormatting>
  <dataValidations count="2">
    <dataValidation type="list" allowBlank="1" showInputMessage="1" showErrorMessage="1" sqref="M11:N39">
      <formula1>$W$4:$W$7</formula1>
    </dataValidation>
    <dataValidation type="list" allowBlank="1" showInputMessage="1" showErrorMessage="1" sqref="G40">
      <formula1>$V$49:$V$51</formula1>
    </dataValidation>
  </dataValidations>
  <hyperlinks>
    <hyperlink ref="H41:L41" location="Nutzungshinweise!A1" display=" Zu den Nutzungs- hinweisen"/>
    <hyperlink ref="A41:R41" location="Nutzungshinweise!A1" display=" Zu den Nutzungshinweisen"/>
  </hyperlinks>
  <pageMargins left="0.25" right="0.25"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9</vt:i4>
      </vt:variant>
    </vt:vector>
  </HeadingPairs>
  <TitlesOfParts>
    <vt:vector size="17" baseType="lpstr">
      <vt:lpstr>Nutzungshinweise</vt:lpstr>
      <vt:lpstr>LS_1</vt:lpstr>
      <vt:lpstr>LS_2</vt:lpstr>
      <vt:lpstr>LS_3</vt:lpstr>
      <vt:lpstr>LS_4</vt:lpstr>
      <vt:lpstr>LS_5</vt:lpstr>
      <vt:lpstr>LS_6</vt:lpstr>
      <vt:lpstr>LF</vt:lpstr>
      <vt:lpstr>LF!Druckbereich</vt:lpstr>
      <vt:lpstr>LS_1!Druckbereich</vt:lpstr>
      <vt:lpstr>LS_2!Druckbereich</vt:lpstr>
      <vt:lpstr>LS_3!Druckbereich</vt:lpstr>
      <vt:lpstr>LS_4!Druckbereich</vt:lpstr>
      <vt:lpstr>LS_5!Druckbereich</vt:lpstr>
      <vt:lpstr>LS_6!Druckbereich</vt:lpstr>
      <vt:lpstr>Zu_den_Nutzungshinweisen_←</vt:lpstr>
      <vt:lpstr>Zu_den_Nutzungshinweisen←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Rietzscher</dc:creator>
  <cp:lastModifiedBy>Salomon, Georg</cp:lastModifiedBy>
  <cp:lastPrinted>2020-07-01T13:45:57Z</cp:lastPrinted>
  <dcterms:created xsi:type="dcterms:W3CDTF">2019-06-03T19:15:02Z</dcterms:created>
  <dcterms:modified xsi:type="dcterms:W3CDTF">2021-11-03T09:47:39Z</dcterms:modified>
</cp:coreProperties>
</file>